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118" yWindow="-118" windowWidth="18118" windowHeight="10289" tabRatio="766" firstSheet="4" activeTab="4"/>
  </bookViews>
  <sheets>
    <sheet name="modList07" sheetId="581" state="veryHidden" r:id="rId1"/>
    <sheet name="modList05" sheetId="582" state="veryHidden" r:id="rId2"/>
    <sheet name="modProv" sheetId="583" state="veryHidden" r:id="rId3"/>
    <sheet name="Лог обновления" sheetId="429" state="veryHidden" r:id="rId4"/>
    <sheet name="Титульный" sheetId="437" r:id="rId5"/>
    <sheet name="Территории" sheetId="566" r:id="rId6"/>
    <sheet name="Дифференциация" sheetId="556" r:id="rId7"/>
    <sheet name="Форма 1.0.1 | Форма 2.7.1" sheetId="569" r:id="rId8"/>
    <sheet name="Форма 2.7.1" sheetId="571" r:id="rId9"/>
    <sheet name="Форма 1.0.1 | Форма 2.7.2" sheetId="586" state="veryHidden" r:id="rId10"/>
    <sheet name="Форма 2.7.2" sheetId="572" state="veryHidden" r:id="rId11"/>
    <sheet name="Форма 1.0.1 | Форма 2.8" sheetId="587" r:id="rId12"/>
    <sheet name="Форма 2.8" sheetId="574" r:id="rId13"/>
    <sheet name="Форма 1.0.1 | Форма 2.9" sheetId="588" state="veryHidden" r:id="rId14"/>
    <sheet name="Форма 2.9" sheetId="573" state="veryHidden" r:id="rId15"/>
    <sheet name="Форма 1.0.2" sheetId="564" state="veryHidden" r:id="rId16"/>
    <sheet name="Сведения об изменении" sheetId="547" state="veryHidden" r:id="rId17"/>
    <sheet name="Комментарии" sheetId="431" r:id="rId18"/>
    <sheet name="Проверка" sheetId="432" r:id="rId19"/>
    <sheet name="REESTR_IP" sheetId="584" state="veryHidden" r:id="rId20"/>
    <sheet name="modfrmListIP" sheetId="585" state="veryHidden" r:id="rId21"/>
    <sheet name="modReestr" sheetId="562" state="veryHidden" r:id="rId22"/>
    <sheet name="AllSheetsInThisWorkbook" sheetId="389" state="veryHidden" r:id="rId23"/>
    <sheet name="modCheckCyan" sheetId="553" state="veryHidden" r:id="rId24"/>
    <sheet name="modInfo" sheetId="513" state="veryHidden" r:id="rId25"/>
    <sheet name="TEHSHEET" sheetId="205" state="veryHidden" r:id="rId26"/>
    <sheet name="modfrmSelectData" sheetId="579" state="veryHidden" r:id="rId27"/>
    <sheet name="modList06" sheetId="575" state="veryHidden" r:id="rId28"/>
    <sheet name="modList01" sheetId="576" state="veryHidden" r:id="rId29"/>
    <sheet name="modList08" sheetId="578" state="veryHidden" r:id="rId30"/>
    <sheet name="et_union_hor" sheetId="471" state="veryHidden" r:id="rId31"/>
    <sheet name="et_union_vert" sheetId="521" state="veryHidden" r:id="rId32"/>
    <sheet name="modList00" sheetId="546" state="veryHidden" r:id="rId33"/>
    <sheet name="modList02" sheetId="533" state="veryHidden" r:id="rId34"/>
    <sheet name="modList03" sheetId="565" state="veryHidden" r:id="rId35"/>
    <sheet name="modList04" sheetId="548" state="veryHidden" r:id="rId36"/>
    <sheet name="modList09" sheetId="567" state="veryHidden" r:id="rId37"/>
    <sheet name="modHTTP" sheetId="554" state="veryHidden" r:id="rId38"/>
    <sheet name="modfrmRegion" sheetId="545" state="veryHidden" r:id="rId39"/>
    <sheet name="MR_LIST" sheetId="540" state="veryHidden" r:id="rId40"/>
    <sheet name="REESTR_VT" sheetId="543" state="veryHidden" r:id="rId41"/>
    <sheet name="REESTR_VED" sheetId="544" state="veryHidden" r:id="rId42"/>
    <sheet name="modfrmReestrObj" sheetId="539" state="veryHidden" r:id="rId43"/>
    <sheet name="DataOrg" sheetId="550" state="veryHidden" r:id="rId44"/>
    <sheet name="modfrmReestr" sheetId="434" state="veryHidden" r:id="rId45"/>
    <sheet name="modUpdTemplMain" sheetId="424" state="veryHidden" r:id="rId46"/>
    <sheet name="REESTR_ORG" sheetId="390" state="veryHidden" r:id="rId47"/>
    <sheet name="modClassifierValidate" sheetId="400" state="veryHidden" r:id="rId48"/>
    <sheet name="modHyp" sheetId="398" state="veryHidden" r:id="rId49"/>
    <sheet name="modfrmDateChoose" sheetId="517" state="veryHidden" r:id="rId50"/>
    <sheet name="modComm" sheetId="514" state="veryHidden" r:id="rId51"/>
    <sheet name="modThisWorkbook" sheetId="511" state="veryHidden" r:id="rId52"/>
    <sheet name="REESTR_MO" sheetId="518" state="veryHidden" r:id="rId53"/>
    <sheet name="REESTR_MO_FILTER" sheetId="568" state="veryHidden" r:id="rId54"/>
    <sheet name="modfrmReestrMR" sheetId="519" state="veryHidden" r:id="rId55"/>
    <sheet name="modServiceModule" sheetId="561" state="veryHidden" r:id="rId56"/>
    <sheet name="modfrmCheckUpdates" sheetId="512" state="veryHidden" r:id="rId57"/>
    <sheet name="REESTR_DS" sheetId="559" state="veryHidden" r:id="rId58"/>
    <sheet name="REESTR_CHS" sheetId="551" state="veryHidden" r:id="rId59"/>
    <sheet name="REESTR_LINK" sheetId="552" state="veryHidden" r:id="rId60"/>
  </sheets>
  <definedNames>
    <definedName name="_xlnm._FilterDatabase" localSheetId="18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2.7.1'!$D$12:$I$73</definedName>
    <definedName name="checkCell_List05">'Форма 2.7.2'!$D$11:$S$20</definedName>
    <definedName name="checkCell_List06">'Форма 2.9'!$F$11:$K$78</definedName>
    <definedName name="checkCell_List08">'Форма 2.8'!$G$11:$I$39</definedName>
    <definedName name="checkCell_List09">Территории!$D$17:$L$17</definedName>
    <definedName name="checkDEfCell_List09">Территории!$F$6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2.9'!$K$19</definedName>
    <definedName name="end_row_5">'Форма 2.9'!$78:$78</definedName>
    <definedName name="end_row1">'Форма 2.9'!$A$26</definedName>
    <definedName name="end_row2">'Форма 2.9'!$A$58</definedName>
    <definedName name="et_Comm">et_union_hor!$5:$5</definedName>
    <definedName name="et_hor_List01_2">'Форма 2.7.1'!$2:$2</definedName>
    <definedName name="et_hor_List01_4">'Форма 2.7.1'!$4:$4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2.9'!$20:$22</definedName>
    <definedName name="et_List06_2">'Форма 2.9'!$58:$60</definedName>
    <definedName name="et_List06_3">'Форма 2.9'!$68:$72</definedName>
    <definedName name="et_List06_4">'Форма 2.9'!$21:$21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2.7.1'!$G:$G</definedName>
    <definedName name="et_ver_List08_1">'Форма 2.8'!$G:$G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REESTR_VED!$B$2:$B$8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2.7.1'!$G$80:$I$80</definedName>
    <definedName name="List_05_vs_fact">'Форма 2.7.2'!$AE$11:$AE$20</definedName>
    <definedName name="LIST_MR_MO_OKTMO">REESTR_MO!$A$2:$D$202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2.7.1'!$G$43:$I$49</definedName>
    <definedName name="List01_4_reserve">'Форма 2.7.1'!$G$71:$I$73</definedName>
    <definedName name="List01_CheckC">'Форма 2.7.1'!$E$16:$H$73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2.7.1'!$G$57:$H$57</definedName>
    <definedName name="List01_revenue_from_activity_80_flag">'Форма 2.7.1'!$G$58:$I$58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2.7.2'!$Q$13</definedName>
    <definedName name="List05_costs_PH_22">'Форма 2.7.2'!$Q$16</definedName>
    <definedName name="List05_flagFXD">'Форма 2.7.2'!$V:$V</definedName>
    <definedName name="List05_Provider_cells">'Форма 2.7.2'!$AG$10:$AG$20</definedName>
    <definedName name="List06_1_reserve">'Форма 2.9'!$G$21:$G$26</definedName>
    <definedName name="List06_2_reserve">'Форма 2.9'!$G$58:$G$78</definedName>
    <definedName name="List06_CheckC">'Форма 2.9'!$G$11:$M$78</definedName>
    <definedName name="List06_date_ch_ip">'Форма 2.9'!$I$13:$M$13</definedName>
    <definedName name="List06_date_ip">'Форма 2.9'!$I$12:$M$12</definedName>
    <definedName name="List06_date_r_ip">'Форма 2.9'!$I$17:$M$18</definedName>
    <definedName name="List06_flag_year">'Форма 2.9'!$K$20:$K$26</definedName>
    <definedName name="List06_main_column">'Форма 2.9'!$I$11:$I$78</definedName>
    <definedName name="List06_Name">'Форма 2.9'!$F$8:$M$8</definedName>
    <definedName name="List06_name_ip">'Форма 2.9'!$I$11:$M$11</definedName>
    <definedName name="List06_objective_of_IPR">'Форма 2.9'!$I$14:$M$14</definedName>
    <definedName name="List06_sourceFin">'Форма 2.9'!$K$73:$K$78</definedName>
    <definedName name="List06_year_source">'Форма 2.9'!$K$24:$K$27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2.8'!$G$11:$H$39</definedName>
    <definedName name="List08_GroundMaterials_1">'Форма 2.8'!$G$38:$H$39</definedName>
    <definedName name="List08_Name">'Форма 2.8'!$G$8:$I$8</definedName>
    <definedName name="List08_Num">'Форма 2.8'!$G$1:$I$1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2.7.1'!$G:$G</definedName>
    <definedName name="obj_List02_22" localSheetId="9">'Форма 1.0.1 | Форма 2.7.2'!$8:$8</definedName>
    <definedName name="obj_List02_22" localSheetId="11">'Форма 1.0.1 | Форма 2.8'!$8:$8</definedName>
    <definedName name="obj_List02_22" localSheetId="13">'Форма 1.0.1 | Форма 2.9'!$8:$8</definedName>
    <definedName name="obj_List02_22">'Форма 1.0.1 | Форма 2.7.1'!$8:$8</definedName>
    <definedName name="obj_List05_22">'Форма 2.7.2'!$12:$12</definedName>
    <definedName name="obj_List08_22">'Форма 2.8'!$G:$G</definedName>
    <definedName name="obj_List10_22">'Форма 1.0.1 | Форма 2.8'!$8:$8</definedName>
    <definedName name="obj_List11_22">'Форма 1.0.1 | Форма 2.9'!$8:$8</definedName>
    <definedName name="obj_List12_22">'Форма 1.0.1 | Форма 2.7.2'!$8:$8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2.8'!$F$18:$H$19</definedName>
    <definedName name="p3_List08">'Форма 2.8'!$F$17:$H$17</definedName>
    <definedName name="p3_List08_K">'Форма 2.8'!$F$18:$H$19</definedName>
    <definedName name="p3_ref_base_List08">'Форма 2.8'!$G$17</definedName>
    <definedName name="p3_ref_List08">'Форма 2.8'!$H$17</definedName>
    <definedName name="pDel_Comm">Комментарии!$C$12:$C$13</definedName>
    <definedName name="pDel_List01_2">'Форма 2.7.1'!$C$42:$C$49</definedName>
    <definedName name="pDel_List01_4">'Форма 2.7.1'!$C$70:$C$73</definedName>
    <definedName name="pDel_List03">'Форма 1.0.2'!$C$12:$C$13</definedName>
    <definedName name="pDel_List04">'Сведения об изменении'!$C$13:$C$14</definedName>
    <definedName name="pDel_List05_1">'Форма 2.7.2'!$E$10:$E$19</definedName>
    <definedName name="pDel_List05_2">'Форма 2.7.2'!$H$11:$H$19</definedName>
    <definedName name="pDel_List05_3">'Форма 2.7.2'!$L$11:$L$19</definedName>
    <definedName name="pDel_List06_1">'Форма 2.9'!$D$20:$D$26</definedName>
    <definedName name="pDel_List06_2">'Форма 2.9'!$E$58:$E$61</definedName>
    <definedName name="pDel_List06_3">'Форма 2.9'!$E$68:$E$78</definedName>
    <definedName name="pDel_List06_4">'Форма 2.9'!$E$20:$E$26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2.7.1'!$H$12</definedName>
    <definedName name="pIns_List01_2">'Форма 2.7.1'!$E$49</definedName>
    <definedName name="pIns_List01_4">'Форма 2.7.1'!$E$73</definedName>
    <definedName name="pIns_List02" localSheetId="9">'Форма 1.0.1 | Форма 2.7.2'!$19:$19</definedName>
    <definedName name="pIns_List02" localSheetId="11">'Форма 1.0.1 | Форма 2.8'!$19:$19</definedName>
    <definedName name="pIns_List02" localSheetId="13">'Форма 1.0.1 | Форма 2.9'!$19:$19</definedName>
    <definedName name="pIns_List02">'Форма 1.0.1 | Форма 2.7.1'!$19:$19</definedName>
    <definedName name="pIns_List03">'Форма 1.0.2'!$E$13</definedName>
    <definedName name="pIns_List04">'Сведения об изменении'!$E$14</definedName>
    <definedName name="pIns_List05_1">'Форма 2.7.2'!$G$9:$G$21</definedName>
    <definedName name="pIns_List05_4">'Форма 2.7.2'!$E$19</definedName>
    <definedName name="pIns_List06_1">'Форма 2.9'!$G$26</definedName>
    <definedName name="pIns_List06_2">'Форма 2.9'!$G$61</definedName>
    <definedName name="pIns_List06_3">'Форма 2.9'!$G$78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2.8'!$H$7</definedName>
    <definedName name="pIns_List09_0">Территории!$E$17</definedName>
    <definedName name="pIns_List10">'Форма 1.0.1 | Форма 2.8'!$19:$19</definedName>
    <definedName name="pIns_List11">'Форма 1.0.1 | Форма 2.9'!$19:$19</definedName>
    <definedName name="pIns_List12">'Форма 1.0.1 | Форма 2.7.2'!$19:$19</definedName>
    <definedName name="pVDel_List06_1">'Форма 2.9'!$J$6:$L$6</definedName>
    <definedName name="pVIns_List06_0">'Форма 2.9'!$L$8</definedName>
    <definedName name="pVIns_List06_1">'Форма 2.9'!$K$9</definedName>
    <definedName name="pVIns_List08_1">'Форма 2.8'!$G$7</definedName>
    <definedName name="QUARTER">TEHSHEET!$F$2:$F$5</definedName>
    <definedName name="REESTR_IP_RANGE">REESTR_IP!$A$2:$D$30</definedName>
    <definedName name="REESTR_LINK_RANGE">REESTR_LINK!$A$2:$C$3</definedName>
    <definedName name="REESTR_ORG_RANGE">REESTR_ORG!$A$2:$J$173</definedName>
    <definedName name="REESTR_VED_RANGE">REESTR_VED!$A$2:$B$8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2.9'!$A$24</definedName>
    <definedName name="row_2">'Форма 2.9'!$A$27</definedName>
    <definedName name="row_5">'Форма 2.9'!$A$73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2.7.2'!$R$10:$R$19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2.9'!$F$9:$J$9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2.9'!$I:$K</definedName>
    <definedName name="Vet_List06_1">'Форма 2.9'!$J:$J</definedName>
    <definedName name="web_List08">'Форма 2.8'!$H$11:$H$28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G28" i="574"/>
  <c r="G23"/>
  <c r="G20" s="1"/>
  <c r="G57" i="571" l="1"/>
  <c r="G24"/>
  <c r="A13" i="553" s="1"/>
  <c r="G45" i="571"/>
  <c r="A93" i="553"/>
  <c r="A92"/>
  <c r="A91"/>
  <c r="A90"/>
  <c r="G32" i="571"/>
  <c r="G33"/>
  <c r="F16" i="588"/>
  <c r="D16"/>
  <c r="F12"/>
  <c r="D6"/>
  <c r="F16" i="587"/>
  <c r="D16"/>
  <c r="F12"/>
  <c r="D6"/>
  <c r="F16" i="586"/>
  <c r="D16"/>
  <c r="F12"/>
  <c r="D6"/>
  <c r="F16" i="569"/>
  <c r="D16"/>
  <c r="F12"/>
  <c r="A88" i="553"/>
  <c r="A89"/>
  <c r="A76"/>
  <c r="A77"/>
  <c r="A78"/>
  <c r="A79"/>
  <c r="A80"/>
  <c r="A81"/>
  <c r="A82"/>
  <c r="A83"/>
  <c r="A84"/>
  <c r="A85"/>
  <c r="A86"/>
  <c r="A87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"/>
  <c r="A8"/>
  <c r="A9"/>
  <c r="A10"/>
  <c r="A11"/>
  <c r="A12"/>
  <c r="A14"/>
  <c r="A15"/>
  <c r="A16"/>
  <c r="A17"/>
  <c r="A18"/>
  <c r="A19"/>
  <c r="A20"/>
  <c r="A21"/>
  <c r="A22"/>
  <c r="A23"/>
  <c r="A24"/>
  <c r="A25"/>
  <c r="A26"/>
  <c r="A27"/>
  <c r="A28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V16" i="572"/>
  <c r="Q16"/>
  <c r="V13"/>
  <c r="Q13"/>
  <c r="A6" i="553"/>
  <c r="A5"/>
  <c r="R14" i="566"/>
  <c r="R13"/>
  <c r="A4" i="553"/>
  <c r="R12" i="566"/>
  <c r="P12" a="1"/>
  <c r="P12" s="1"/>
  <c r="M13"/>
  <c r="M12"/>
  <c r="M14"/>
  <c r="E17" i="205" l="1"/>
  <c r="D17"/>
  <c r="I23" i="573" l="1"/>
  <c r="Q72" i="471"/>
  <c r="Q69"/>
  <c r="I73" i="573" l="1"/>
  <c r="I68"/>
  <c r="I67"/>
  <c r="I66"/>
  <c r="I65"/>
  <c r="I64"/>
  <c r="I63" l="1"/>
  <c r="G42" i="571"/>
  <c r="Q88" i="471" l="1"/>
  <c r="Q86" s="1"/>
  <c r="V86"/>
  <c r="Q81"/>
  <c r="Q79" s="1"/>
  <c r="V79"/>
  <c r="V72"/>
  <c r="V69"/>
  <c r="R82"/>
  <c r="R89"/>
  <c r="R88"/>
  <c r="G10" i="574" l="1"/>
  <c r="G15" i="571"/>
  <c r="K39"/>
  <c r="K41"/>
  <c r="R81" i="471"/>
  <c r="K68" i="573" l="1"/>
  <c r="K73"/>
  <c r="A3" i="553"/>
  <c r="G18" i="571"/>
  <c r="A29" i="553" s="1"/>
  <c r="G16" i="571"/>
  <c r="H10" i="574"/>
  <c r="F77" i="573"/>
  <c r="F76"/>
  <c r="F75"/>
  <c r="F74"/>
  <c r="J73"/>
  <c r="F73"/>
  <c r="F72"/>
  <c r="F71"/>
  <c r="F70"/>
  <c r="F69"/>
  <c r="J68"/>
  <c r="F68"/>
  <c r="J67"/>
  <c r="F67"/>
  <c r="J66"/>
  <c r="F66"/>
  <c r="J65"/>
  <c r="F65"/>
  <c r="J64"/>
  <c r="F64"/>
  <c r="F63"/>
  <c r="H60"/>
  <c r="F60"/>
  <c r="H59"/>
  <c r="F59"/>
  <c r="F58"/>
  <c r="F24"/>
  <c r="J23"/>
  <c r="F23"/>
  <c r="F21"/>
  <c r="J20"/>
  <c r="J19" s="1"/>
  <c r="I19" s="1"/>
  <c r="I20"/>
  <c r="F20"/>
  <c r="J63" l="1"/>
  <c r="P15" i="471" a="1"/>
  <c r="P15" s="1"/>
  <c r="G80" i="571" l="1"/>
  <c r="D4" i="556"/>
  <c r="A2" i="553" l="1"/>
  <c r="M12" i="564" l="1"/>
  <c r="F54" i="471" l="1"/>
  <c r="D58" l="1"/>
  <c r="F58"/>
  <c r="D6" i="569" l="1"/>
  <c r="R25" i="471" l="1"/>
  <c r="R20"/>
  <c r="R15"/>
  <c r="M15"/>
  <c r="M20"/>
  <c r="M25"/>
  <c r="M45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<sst xmlns="http://schemas.openxmlformats.org/spreadsheetml/2006/main" count="3409" uniqueCount="1871">
  <si>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</si>
  <si>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</si>
  <si>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</si>
  <si>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</si>
  <si>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</si>
  <si>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</si>
  <si>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</si>
  <si>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</si>
  <si>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</si>
  <si>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</si>
  <si>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</si>
  <si>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</si>
  <si>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</si>
  <si>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</si>
  <si>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</si>
  <si>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</si>
  <si>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</si>
  <si>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</si>
  <si>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</si>
  <si>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</si>
  <si>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</si>
  <si>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</si>
  <si>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</si>
  <si>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</si>
  <si>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</si>
  <si>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</si>
  <si>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</si>
  <si>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</si>
  <si>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</si>
  <si>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</si>
  <si>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</si>
  <si>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</si>
  <si>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</si>
  <si>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</si>
  <si>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</si>
  <si>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</si>
  <si>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</si>
  <si>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</si>
  <si>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</si>
  <si>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</si>
  <si>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</si>
  <si>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</si>
  <si>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</si>
  <si>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</si>
  <si>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</si>
  <si>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</si>
  <si>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</si>
  <si>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</si>
  <si>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</si>
  <si>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</si>
  <si>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</si>
  <si>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</si>
  <si>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</si>
  <si>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</si>
  <si>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</si>
  <si>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</si>
  <si>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</si>
  <si>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</si>
  <si>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</si>
  <si>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</si>
  <si>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</si>
  <si>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</si>
  <si>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</si>
  <si>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</si>
  <si>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</si>
  <si>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</si>
  <si>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</si>
  <si>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</si>
  <si>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</si>
  <si>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</si>
  <si>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</si>
  <si>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</si>
  <si>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</si>
  <si>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</si>
  <si>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</si>
  <si>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</si>
  <si>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</si>
  <si>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</si>
  <si>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</si>
  <si>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</si>
  <si>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</si>
  <si>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</si>
  <si>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</si>
  <si>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</si>
  <si>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</si>
  <si>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</si>
  <si>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</si>
  <si>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</si>
  <si>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</si>
  <si>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</si>
  <si>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</si>
  <si>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</si>
  <si>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</si>
  <si>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</si>
  <si>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</si>
  <si>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</si>
  <si>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</si>
  <si>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</si>
  <si>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</si>
  <si>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</si>
  <si>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</si>
  <si>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</si>
  <si>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</si>
  <si>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</si>
  <si>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</si>
  <si>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</si>
  <si>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</si>
  <si>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</si>
  <si>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</si>
  <si>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</si>
  <si>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</si>
  <si>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</si>
  <si>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</si>
  <si>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</si>
  <si>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</si>
  <si>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</si>
  <si>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</si>
  <si>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</si>
  <si>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</si>
  <si>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</si>
  <si>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</si>
  <si>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</si>
  <si>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</si>
  <si>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</si>
  <si>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</si>
  <si>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</si>
  <si>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</si>
  <si>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</si>
  <si>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</si>
  <si>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</si>
  <si>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</si>
  <si>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</si>
  <si>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</si>
  <si>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</si>
  <si>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</si>
  <si>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</si>
  <si>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</si>
  <si>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</si>
  <si>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</si>
  <si>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</si>
  <si>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</si>
  <si>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</si>
  <si>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</si>
  <si>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</si>
  <si>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</si>
  <si>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</si>
  <si>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</si>
  <si>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</si>
  <si>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</si>
  <si>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</si>
  <si>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</si>
  <si>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</si>
  <si>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</si>
  <si>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</si>
  <si>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</si>
  <si>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</si>
  <si>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</si>
  <si>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</si>
  <si>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</si>
  <si>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</si>
  <si>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</si>
  <si>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</si>
  <si>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</si>
  <si>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</si>
  <si>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</si>
  <si>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</si>
  <si>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</si>
  <si>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</si>
  <si>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</si>
  <si>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</si>
  <si>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</si>
  <si>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</si>
  <si>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</si>
  <si>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</si>
  <si>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</si>
  <si>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</si>
  <si>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</si>
  <si>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</si>
  <si>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</si>
  <si>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</si>
  <si>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</si>
  <si>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</si>
  <si>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</si>
  <si>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</si>
  <si>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</si>
  <si>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</si>
  <si>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</si>
  <si>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</si>
  <si>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</si>
  <si>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</si>
  <si>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</si>
  <si>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</si>
  <si>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</si>
  <si>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</si>
  <si>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</si>
  <si>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</si>
  <si>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</si>
  <si>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</si>
  <si>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</si>
  <si>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</si>
  <si>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</si>
  <si>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</si>
  <si>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</si>
  <si>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</si>
  <si>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</si>
  <si>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</si>
  <si>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</si>
  <si>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</si>
  <si>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</si>
  <si>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</si>
  <si>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</si>
  <si>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</si>
  <si>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</si>
  <si>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</si>
  <si>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</si>
  <si>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</si>
  <si>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</si>
  <si>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</si>
  <si>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</si>
  <si>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</si>
  <si>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</si>
  <si>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</si>
  <si>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</si>
  <si>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</si>
  <si>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</si>
  <si>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</si>
  <si>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</si>
  <si>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</si>
  <si>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</si>
  <si>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</si>
  <si>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</si>
  <si>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</si>
  <si>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</si>
  <si>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</si>
  <si>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</si>
  <si>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</si>
  <si>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</si>
  <si>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</si>
  <si>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</si>
  <si>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</si>
  <si>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</si>
  <si>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</si>
  <si>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</si>
  <si>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</si>
  <si>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</si>
  <si>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</si>
  <si>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</si>
  <si>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</si>
  <si>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</si>
  <si>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</si>
  <si>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</si>
  <si>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</si>
  <si>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</si>
  <si>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</si>
  <si>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</si>
  <si>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</si>
  <si>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</si>
  <si>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</si>
  <si>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</si>
  <si>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</si>
  <si>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</si>
  <si>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</si>
  <si>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</si>
  <si>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</si>
  <si>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</si>
  <si>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</si>
  <si>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</si>
  <si>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</si>
  <si>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</si>
  <si>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</si>
  <si>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</si>
  <si>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</si>
  <si>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</si>
  <si>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</si>
  <si>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</si>
  <si>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</si>
  <si>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</si>
  <si>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</si>
  <si>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</si>
  <si>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</si>
  <si>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</si>
  <si>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</si>
  <si>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</si>
  <si>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</si>
  <si>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</si>
  <si>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</si>
  <si>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</si>
  <si>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</si>
  <si>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</si>
  <si>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</si>
  <si>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</si>
  <si>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</si>
  <si>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</si>
  <si>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</si>
  <si>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</si>
  <si>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</si>
  <si>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</si>
  <si>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</si>
  <si>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</si>
  <si>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</si>
  <si>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</si>
  <si>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</si>
  <si>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</si>
  <si>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</si>
  <si>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</si>
  <si>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</si>
  <si>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</si>
  <si>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</si>
  <si>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</si>
  <si>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</si>
  <si>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</si>
  <si>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</si>
  <si>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</si>
  <si>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</si>
  <si>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</si>
  <si>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</si>
  <si>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</si>
  <si>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</si>
  <si>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</si>
  <si>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</si>
  <si>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Выручка от регулируемого вида деятельности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</si>
  <si>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</si>
  <si>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</si>
  <si>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</si>
  <si>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</si>
  <si>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</si>
  <si>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</si>
  <si>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</si>
  <si>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</si>
  <si>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</si>
  <si>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</si>
  <si>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</si>
  <si>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</si>
  <si>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</si>
  <si>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</si>
  <si>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</si>
  <si>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</si>
  <si>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</si>
  <si>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</si>
  <si>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</si>
  <si>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</si>
  <si>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</si>
  <si>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</si>
  <si>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</si>
  <si>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</si>
  <si>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</si>
  <si>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</si>
  <si>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</si>
  <si>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</si>
  <si>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</si>
  <si>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</si>
  <si>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</si>
  <si>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</si>
  <si>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</si>
  <si>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</si>
  <si>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</si>
  <si>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</si>
  <si>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</si>
  <si>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</si>
  <si>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</si>
  <si>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</si>
  <si>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</si>
  <si>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</si>
  <si>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</si>
  <si>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</si>
  <si>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</si>
  <si>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</si>
  <si>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</si>
  <si>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</si>
  <si>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</si>
  <si>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</si>
  <si>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</si>
  <si>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</si>
  <si>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</si>
  <si>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</si>
  <si>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</si>
  <si>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</si>
  <si>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</si>
  <si>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</si>
  <si>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</si>
  <si>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</si>
  <si>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</si>
  <si>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</si>
  <si>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</si>
  <si>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</si>
  <si>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</si>
  <si>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</si>
  <si>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</si>
  <si>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</si>
  <si>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</si>
  <si>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</si>
  <si>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</si>
  <si>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</si>
  <si>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</si>
  <si>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</si>
  <si>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</si>
  <si>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</si>
  <si>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</si>
  <si>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</si>
  <si>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</si>
  <si>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</si>
  <si>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</si>
  <si>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</si>
  <si>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</si>
  <si>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</si>
  <si>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</si>
  <si>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</si>
  <si>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</si>
  <si>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</si>
  <si>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</si>
  <si>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</si>
  <si>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</si>
  <si>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</si>
  <si>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</si>
  <si>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Объем приобретения электрической энергии</t>
  </si>
  <si>
    <t>руб.</t>
  </si>
  <si>
    <t>тыс. кВт·ч</t>
  </si>
  <si>
    <t>3.2.1</t>
  </si>
  <si>
    <t>3.2.2</t>
  </si>
  <si>
    <t>3.3</t>
  </si>
  <si>
    <t>Расходы на химические реагенты, используемые в технологическом процессе</t>
  </si>
  <si>
    <t>3.4</t>
  </si>
  <si>
    <t>Расходы на покупаемую электрическую энергию (мощность), используемую в технологическом процессе: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</si>
  <si>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</si>
  <si>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</si>
  <si>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3.4.2</t>
  </si>
  <si>
    <t>3.5</t>
  </si>
  <si>
    <t>3.5.1</t>
  </si>
  <si>
    <t>3.5.2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</si>
  <si>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</si>
  <si>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</si>
  <si>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</si>
  <si>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</si>
  <si>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</si>
  <si>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</si>
  <si>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</si>
  <si>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</si>
  <si>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</si>
  <si>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3.8.2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</si>
  <si>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</si>
  <si>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</si>
  <si>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</si>
  <si>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</si>
  <si>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3.9.1</t>
  </si>
  <si>
    <t>3.9.2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</si>
  <si>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</si>
  <si>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</si>
  <si>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</si>
  <si>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</si>
  <si>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</si>
  <si>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</si>
  <si>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</si>
  <si>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</si>
  <si>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</si>
  <si>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</si>
  <si>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</si>
  <si>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</si>
  <si>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4.2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</si>
  <si>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</si>
  <si>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</si>
  <si>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</si>
  <si>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</si>
  <si>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</si>
  <si>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</si>
  <si>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</si>
  <si>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</si>
  <si>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</si>
  <si>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</si>
  <si>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</si>
  <si>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</si>
  <si>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</si>
  <si>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</si>
  <si>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11.1</t>
  </si>
  <si>
    <t>11.2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</si>
  <si>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</si>
  <si>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</si>
  <si>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</si>
  <si>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общий объем отпущенной потребителям воды.</t>
  </si>
  <si>
    <t>Потери воды в сетях</t>
  </si>
  <si>
    <t>Удельный расход электроэнергии на подачу воды в сеть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</si>
  <si>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</si>
  <si>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</si>
  <si>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</si>
  <si>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15.1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</si>
  <si>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</si>
  <si>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</si>
  <si>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</si>
  <si>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</si>
  <si>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</si>
  <si>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Добавить производственный объект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</si>
  <si>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</si>
  <si>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</si>
  <si>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</si>
  <si>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</si>
  <si>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</si>
  <si>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</si>
  <si>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</si>
  <si>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</si>
  <si>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</si>
  <si>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</si>
  <si>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</si>
  <si>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</si>
  <si>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</si>
  <si>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</si>
  <si>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</si>
  <si>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</si>
  <si>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</si>
  <si>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</si>
  <si>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</si>
  <si>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</si>
  <si>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</si>
  <si>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</si>
  <si>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</si>
  <si>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</si>
  <si>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</si>
  <si>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</si>
  <si>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</si>
  <si>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</si>
  <si>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</si>
  <si>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</si>
  <si>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ед.</t>
  </si>
  <si>
    <t>2.2.1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</si>
  <si>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</si>
  <si>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</si>
  <si>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</si>
  <si>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</si>
  <si>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</si>
  <si>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</si>
  <si>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4.3</t>
  </si>
  <si>
    <t>4.3.1</t>
  </si>
  <si>
    <t>4.3.2</t>
  </si>
  <si>
    <t>4.4</t>
  </si>
  <si>
    <t>4.5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</si>
  <si>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</si>
  <si>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</si>
  <si>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</si>
  <si>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</si>
  <si>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</si>
  <si>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</si>
  <si>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</si>
  <si>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</si>
  <si>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Общее количество проведенных проб качества воды,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</si>
  <si>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</si>
  <si>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</si>
  <si>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</si>
  <si>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</si>
  <si>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</si>
  <si>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</si>
  <si>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</si>
  <si>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</si>
  <si>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</si>
  <si>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</si>
  <si>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</si>
  <si>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</si>
  <si>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</si>
  <si>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</si>
  <si>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</si>
  <si>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</si>
  <si>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</si>
  <si>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</si>
  <si>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</si>
  <si>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</si>
  <si>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</si>
  <si>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</si>
  <si>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</si>
  <si>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</si>
  <si>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</si>
  <si>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</si>
  <si>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</si>
  <si>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</si>
  <si>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</si>
  <si>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</si>
  <si>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</si>
  <si>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</si>
  <si>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</si>
  <si>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</si>
  <si>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</si>
  <si>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</si>
  <si>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</si>
  <si>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</si>
  <si>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</si>
  <si>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</si>
  <si>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</si>
  <si>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</si>
  <si>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</si>
  <si>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</si>
  <si>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</si>
  <si>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</si>
  <si>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Форма 2.7.1</t>
  </si>
  <si>
    <t>Форма 2.7.2</t>
  </si>
  <si>
    <t>Форма 2.8</t>
  </si>
  <si>
    <t>Форма 2.9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</si>
  <si>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</si>
  <si>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</si>
  <si>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</si>
  <si>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</si>
  <si>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</si>
  <si>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Расход электроэнергии на поставку воды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</si>
  <si>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</si>
  <si>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</si>
  <si>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</si>
  <si>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</si>
  <si>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</si>
  <si>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</si>
  <si>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</si>
  <si>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</si>
  <si>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</si>
  <si>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</si>
  <si>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</si>
  <si>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</si>
  <si>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</si>
  <si>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</si>
  <si>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</si>
  <si>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</si>
  <si>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</si>
  <si>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</si>
  <si>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</si>
  <si>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</si>
  <si>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</si>
  <si>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</si>
  <si>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</si>
  <si>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</si>
  <si>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</si>
  <si>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</si>
  <si>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</si>
  <si>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</si>
  <si>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</si>
  <si>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кВт·ч /куб. м</t>
  </si>
  <si>
    <t>ед./км</t>
  </si>
  <si>
    <t>тыс. руб./чел.</t>
  </si>
  <si>
    <t>3.12.0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</si>
  <si>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</si>
  <si>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</si>
  <si>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</si>
  <si>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</si>
  <si>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</si>
  <si>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</si>
  <si>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</si>
  <si>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</si>
  <si>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</si>
  <si>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Форма 1.0.1 | Форма 2.7.1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</si>
  <si>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</si>
  <si>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</si>
  <si>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</si>
  <si>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</si>
  <si>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</si>
  <si>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</si>
  <si>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</si>
  <si>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</si>
  <si>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человек</t>
  </si>
  <si>
    <t>тыс. кВт·ч или тыс. куб. м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</si>
  <si>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</si>
  <si>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</si>
  <si>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</si>
  <si>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</si>
  <si>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</si>
  <si>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REESTR_IP</t>
  </si>
  <si>
    <t>modfrmListIP</t>
  </si>
  <si>
    <t>Проверка доступных обновлений...</t>
  </si>
  <si>
    <t>Нет доступных обновлений для отчёта с кодом FAS.JKH.OPEN.INFO.BALANCE.HVS!</t>
  </si>
  <si>
    <t>22.04.2022</t>
  </si>
  <si>
    <t>https://portal.eias.ru/Portal/DownloadPage.aspx?type=12&amp;guid=????????-????-????-????-????????????</t>
  </si>
  <si>
    <t>https://eias.fstrf.ru/disclo/get_file?p_guid=????????-????-????-????-????????????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</si>
  <si>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</si>
  <si>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</si>
  <si>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</si>
  <si>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</si>
  <si>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</si>
  <si>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</si>
  <si>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Подключение (технологическое присоединение) к централизованной системе водоснабжения</t>
  </si>
  <si>
    <t>NUMBER_POINT</t>
  </si>
  <si>
    <t>L_NAME</t>
  </si>
  <si>
    <t>L_START_DATE</t>
  </si>
  <si>
    <t>L_END_DATE</t>
  </si>
  <si>
    <t>"По приведению качества питьевой воды в г.Северодвинске в соответствие с установленными требованиями СанПиН 2.1.4.1074-01 на 2014-2018 годы"</t>
  </si>
  <si>
    <t>01.01.2016</t>
  </si>
  <si>
    <t>31.12.2023</t>
  </si>
  <si>
    <t>Инвестиционная программа № 134-п от 14.09.2021 ООО "Районнный водоканал" в сфере водоснабжения и водоотведения по модернизации и реконструкции объектов централизованных систем водоснабжения и водоотведения, на территории городского поселения Сольвычегодское, Котласский муниципальный район на 2021-2040 годы</t>
  </si>
  <si>
    <t>20.09.2021</t>
  </si>
  <si>
    <t>31.12.2040</t>
  </si>
  <si>
    <t>Инвестиционная программа № 136-п от 30.10.2020 ООО "Онега-ВК" в сфере водоснабжения и водоотведения по модернизации и развитию объектов централизованных систем водоснабжения и водоотведения, на территории городского поселения Онежское, Онежский муниципальный район на 2020-2049 годы</t>
  </si>
  <si>
    <t>01.12.2020</t>
  </si>
  <si>
    <t>31.12.2049</t>
  </si>
  <si>
    <t>Инвестиционная программа № 190-п от 24.11.2015 АО "ПО"Севмаш" в сфере водоснабжения и водоотведения по комплексному развитию системы коммунального водоснабжения и водоотведения, на территории городского округа Северодвинск на 2016-2023 годы</t>
  </si>
  <si>
    <t>Инвестиционная программа № 190-п от 24.11.2015 АО "ПО"Севмаш" в сфере водоснабжения и водоотведения по развитию централизованных систем холодного водоснабжения и водоотведения, на территории городского округа Северодвинск на 2016-2028 годы</t>
  </si>
  <si>
    <t>31.12.2028</t>
  </si>
  <si>
    <t>Инвестиционная программа № 2 МУП "Водоочистка" в сфере водоснабжения и водоотведения на 2017-2019 годы</t>
  </si>
  <si>
    <t>13.01.2017</t>
  </si>
  <si>
    <t>31.12.2020</t>
  </si>
  <si>
    <t>Инвестиционная программа № 3-п от 31.01.2022 ООО "ГК "УЛК" в сфере холодного водоснабжения по модернизации и реконструкции централизованной системы холодного водоснабжения, на территории сельского поселения Березницкое, Устьянский муниципальный район на 2022-2037 годы</t>
  </si>
  <si>
    <t>31.01.2022</t>
  </si>
  <si>
    <t>31.12.2037</t>
  </si>
  <si>
    <t>Инвестиционная программа № 65-п от 13.06.2017 ООО "Водоканал Кулой" в сфере водоснабжения и водоотведения по реконструкции и модернизации объектов, на территории рп Кулой, Кулойское, Вельский муниципальный район на 2017-2031 годы</t>
  </si>
  <si>
    <t>13.06.2017</t>
  </si>
  <si>
    <t>31.12.2031</t>
  </si>
  <si>
    <t>Инвестиционная программа МУП "Хозьминское" в сфере холодного водоснабжения на 2017-2027 годы</t>
  </si>
  <si>
    <t>01.01.2017</t>
  </si>
  <si>
    <t>31.12.2027</t>
  </si>
  <si>
    <t>Инвестиционная программа ООО "Водоканал Свага" в отношении объектов водоснабжения и водоотведения, утвержденная постановлением №32-п от 12 апреля 2017 года</t>
  </si>
  <si>
    <t>12.04.2017</t>
  </si>
  <si>
    <t>19.10.2031</t>
  </si>
  <si>
    <t>Инвестиционная программа ООО "РВК-центр" в сфере водоснабжения и водоотведения на территории города Архангельск на 2018-2066 годы</t>
  </si>
  <si>
    <t>14.12.2018</t>
  </si>
  <si>
    <t>31.12.2066</t>
  </si>
  <si>
    <t>Инвестиционная программа муниципального унитарного предприятия «Водоканал» муниципального образования «Город Архангельск» «Развитие систем водоснабжения и водоотведения города  Архангельска на  2015-2019 годы»</t>
  </si>
  <si>
    <t>01.01.2015</t>
  </si>
  <si>
    <t>Инвестиционная программа муниципального унитарного предприятия «Водоочистка» муниципального образования «Город Архангельск» «Развитие систем водоснабжения и водоотведения муниципального образования «Город  Архангельск» на  2015-2019 годы»</t>
  </si>
  <si>
    <t>Инвестиционная программа от 01.01.2015 МУП "Водоочистка" МО "Город Архангельск" в сфере водоснабжения и водоотведения по строительству, реконструкции и модернизации объектов, на территории городского округа Архангельск на 2015-2021 годы</t>
  </si>
  <si>
    <t>31.12.2021</t>
  </si>
  <si>
    <t>Инвестиционная программа от 01.01.2015 МУП "Водоочистка" городского округа "Город Архангельск"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городского округа Архангельск на 2015-2021 годы</t>
  </si>
  <si>
    <t>Инвестиционная программа от 02.11.2018 ООО "РВК-центр" в сфере водоснабжения и водоотведения по строительству, реконструкции и модернизации объектов, на территории городского округа Архангельск на 2018-2066 годы</t>
  </si>
  <si>
    <t>Инвестиционная программа от 20.11.2020 ООО "Спец-ТОН-Архангельск"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сельского поселения Талажское, Приморский муниципальный район на 2020-2030 годы</t>
  </si>
  <si>
    <t>31.12.2030</t>
  </si>
  <si>
    <t>Инвестиционная программа от 21.10.2019 Общество с ограниченной ответственностью "Астрея Поморья" в сфере холодного водоснабжения по модернизации и реконструкции объектов централизованной системы водоснабжения на 2019-2037 годы</t>
  </si>
  <si>
    <t>07.11.2019</t>
  </si>
  <si>
    <t>Инвестиционная программа от 25.12.2020 ООО "АОВ" в сфере водоснабжения и водоотведения по строительству, реконструкции и модернизации имущественного комплекса, на территории сельского поселения Сафроновское, Ленский муниципальный район на 2020 год</t>
  </si>
  <si>
    <t>30.12.2020</t>
  </si>
  <si>
    <t>Инвестиционная программа от 25.12.2020 ООО "АОВ"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сельского поселения Сафроновское, Ленский муниципальный район на 2020-2030 годы</t>
  </si>
  <si>
    <t>Инвестиционная программа от 29.10.2018 АО "Сети" в сфере водоснабжения и водоотведения по реконструкции и модернизации систем водоснабжения и водоотведения, на территории городского округа Новодвинск на 2019-2025 годы</t>
  </si>
  <si>
    <t>01.01.2019</t>
  </si>
  <si>
    <t>31.12.2025</t>
  </si>
  <si>
    <t>Инвестиционная программа от 29.10.2018 ОАО "Сети" в сфере водоснабжения и водоотведения по реконструкции и модернизации систем водоcнабжения и водоотведения, на территории городского округа Новодвинск на 2019-2025 годы</t>
  </si>
  <si>
    <t>Инвестиционная программа от 29.10.2018 ООО "Онега-ВК" в сфере водоснабжения и водоотведения по развитию централизованных систем холодного водоснабжения и водоотведения, на территории городского поселения Онежское, Онежский муниципальный район на 2019-2020 годы</t>
  </si>
  <si>
    <t>30.10.2020</t>
  </si>
  <si>
    <t>Инвестиционная программа от 29.10.2018 ООО "Онега-ВК" в сфере водоснабжения и водоотведения по развитию централизованных систем холодного водоснабжения и водоотведения, на территории городского поселения Онежское, Онежский муниципальный район на 2019-2023 годы</t>
  </si>
  <si>
    <t>Инвестиционная программа от 29.10.2021 МУП "Водоочистка" городского округа "Город Архангельск" в сфере водоснабжения и водоотведения по строительству, реконструкции и модернизации объектов централизованных систем водоснабжения и водоотведения, на территории городского округа Архангельск на 2022-2027 годы</t>
  </si>
  <si>
    <t>01.01.2022</t>
  </si>
  <si>
    <t>Инвестиционная программа по реконструкции и модернизации объектов водонапорно-канализационного хозяйства пос. Кулой на 2017-2025 годы</t>
  </si>
  <si>
    <t>Концессионное соглашение № б/н от 02.11.2018 в отношении отдельных объектов централизованных систем водоснабжения и водоотведения, принадлежащих на праве собственности городу Архангельск</t>
  </si>
  <si>
    <t>02.11.2018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</si>
  <si>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</si>
  <si>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</si>
  <si>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</si>
  <si>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</si>
  <si>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</si>
  <si>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</si>
  <si>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</si>
  <si>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</si>
  <si>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2607</t>
  </si>
  <si>
    <t>26355530</t>
  </si>
  <si>
    <t>АО "Архангельский ЦБК"</t>
  </si>
  <si>
    <t>2903000446</t>
  </si>
  <si>
    <t>290301001</t>
  </si>
  <si>
    <t>01-08-2002 00:00:00</t>
  </si>
  <si>
    <t>26454483</t>
  </si>
  <si>
    <t>АО "АрхоблЭнерго"</t>
  </si>
  <si>
    <t>2901179251</t>
  </si>
  <si>
    <t>290101001</t>
  </si>
  <si>
    <t>21-05-2008 00:00:00</t>
  </si>
  <si>
    <t>26454467</t>
  </si>
  <si>
    <t>АО "Аэропорт Архангельск"</t>
  </si>
  <si>
    <t>2901015817</t>
  </si>
  <si>
    <t>16-12-2002 00:00:00</t>
  </si>
  <si>
    <t>30335229</t>
  </si>
  <si>
    <t>АО "ГУ ЖКХ"</t>
  </si>
  <si>
    <t>5116000922</t>
  </si>
  <si>
    <t>770401001</t>
  </si>
  <si>
    <t>26361132</t>
  </si>
  <si>
    <t>АО "Группа "Илим"</t>
  </si>
  <si>
    <t>7840346335</t>
  </si>
  <si>
    <t>290502001</t>
  </si>
  <si>
    <t>27-09-2006 00:00:00</t>
  </si>
  <si>
    <t>26355534</t>
  </si>
  <si>
    <t>АО "КЭМЗ"</t>
  </si>
  <si>
    <t>2904021840</t>
  </si>
  <si>
    <t>290401001</t>
  </si>
  <si>
    <t>31-03-2010 00:00:00</t>
  </si>
  <si>
    <t>26457531</t>
  </si>
  <si>
    <t>АО "ПО"Севмаш"</t>
  </si>
  <si>
    <t>2902059091</t>
  </si>
  <si>
    <t>290201001</t>
  </si>
  <si>
    <t>01-08-2006 00:00:00</t>
  </si>
  <si>
    <t>28503298</t>
  </si>
  <si>
    <t>АО "Сети"</t>
  </si>
  <si>
    <t>2903011092</t>
  </si>
  <si>
    <t>01-04-2014 00:00:00</t>
  </si>
  <si>
    <t>31304553</t>
  </si>
  <si>
    <t>АО "Холмогорский племзавод"</t>
  </si>
  <si>
    <t>2923007591</t>
  </si>
  <si>
    <t>292301001</t>
  </si>
  <si>
    <t>13-03-2019 00:00:00</t>
  </si>
  <si>
    <t>26464495</t>
  </si>
  <si>
    <t>АО "ЦС "Звездочка"</t>
  </si>
  <si>
    <t>2902060361</t>
  </si>
  <si>
    <t>12-11-2008 00:00:00</t>
  </si>
  <si>
    <t>28956864</t>
  </si>
  <si>
    <t>ГАПОУ АО "Каргопольский индустриальный техникум"</t>
  </si>
  <si>
    <t>2911001370</t>
  </si>
  <si>
    <t>291101001</t>
  </si>
  <si>
    <t>02-02-2015 00:00:00</t>
  </si>
  <si>
    <t>26454336</t>
  </si>
  <si>
    <t>ЗАО "Лесозавод 25"</t>
  </si>
  <si>
    <t>2928001265</t>
  </si>
  <si>
    <t>04-12-2002 00:00:00</t>
  </si>
  <si>
    <t>30840674</t>
  </si>
  <si>
    <t>ИП Скумин Борис Петрович</t>
  </si>
  <si>
    <t>290800806963</t>
  </si>
  <si>
    <t>25-06-2013 00:00:00</t>
  </si>
  <si>
    <t>30917081</t>
  </si>
  <si>
    <t>ИП Черномаз Н.С.</t>
  </si>
  <si>
    <t>291201549966</t>
  </si>
  <si>
    <t>01-09-2016 00:00:00</t>
  </si>
  <si>
    <t>18-01-2021 00:00:00</t>
  </si>
  <si>
    <t>26456939</t>
  </si>
  <si>
    <t>Козьминское муниципальное унитарное производственное предприятие жилищно-коммунального хозяйства</t>
  </si>
  <si>
    <t>2915003297</t>
  </si>
  <si>
    <t>291501001</t>
  </si>
  <si>
    <t>26-07-2004 00:00:00</t>
  </si>
  <si>
    <t>26355622</t>
  </si>
  <si>
    <t>Котласский филиал АО "Архангельская областная энергетическая компания"</t>
  </si>
  <si>
    <t>290402001</t>
  </si>
  <si>
    <t>27889231</t>
  </si>
  <si>
    <t>ЛПУ "Санаторий "Солониха"</t>
  </si>
  <si>
    <t>2914000511</t>
  </si>
  <si>
    <t>291401001</t>
  </si>
  <si>
    <t>15-12-2002 00:00:00</t>
  </si>
  <si>
    <t>26456999</t>
  </si>
  <si>
    <t>Лешуконский филиал АО "Архангельская областная энергетическая компания"</t>
  </si>
  <si>
    <t>291602001</t>
  </si>
  <si>
    <t>26355535</t>
  </si>
  <si>
    <t>МП "Горводоканал"</t>
  </si>
  <si>
    <t>2904002069</t>
  </si>
  <si>
    <t>17-12-2002 00:00:00</t>
  </si>
  <si>
    <t>26456867</t>
  </si>
  <si>
    <t>МП "Телеговское ЖКХ"</t>
  </si>
  <si>
    <t>2914003174</t>
  </si>
  <si>
    <t>10-10-2006 00:00:00</t>
  </si>
  <si>
    <t>27773956</t>
  </si>
  <si>
    <t>МУП "Алексеевское"</t>
  </si>
  <si>
    <t>2914003417</t>
  </si>
  <si>
    <t>30-07-2010 00:00:00</t>
  </si>
  <si>
    <t>22-11-2021 00:00:00</t>
  </si>
  <si>
    <t>26355664</t>
  </si>
  <si>
    <t>МУП "Бестужевское"</t>
  </si>
  <si>
    <t>2922007013</t>
  </si>
  <si>
    <t>292201001</t>
  </si>
  <si>
    <t>27-01-2006 00:00:00</t>
  </si>
  <si>
    <t>26440266</t>
  </si>
  <si>
    <t>МУП "Водоканал"</t>
  </si>
  <si>
    <t>2901012238</t>
  </si>
  <si>
    <t>06-09-2002 00:00:00</t>
  </si>
  <si>
    <t>28859658</t>
  </si>
  <si>
    <t>МУП "Водоочистка" городского округа "Город Архангельск"</t>
  </si>
  <si>
    <t>2901243725</t>
  </si>
  <si>
    <t>23-12-2013 00:00:00</t>
  </si>
  <si>
    <t>27861649</t>
  </si>
  <si>
    <t>МУП "Ерцевские теплосети"</t>
  </si>
  <si>
    <t>2912006155</t>
  </si>
  <si>
    <t>291201001</t>
  </si>
  <si>
    <t>18-07-2012 00:00:00</t>
  </si>
  <si>
    <t>28221773</t>
  </si>
  <si>
    <t>МУП "ЖКХ Жердь"</t>
  </si>
  <si>
    <t>2917003172</t>
  </si>
  <si>
    <t>291701001</t>
  </si>
  <si>
    <t>24-11-2006 00:00:00</t>
  </si>
  <si>
    <t>28-12-2021 00:00:00</t>
  </si>
  <si>
    <t>26446734</t>
  </si>
  <si>
    <t>МУП "ЖКХ Рочегда"</t>
  </si>
  <si>
    <t>2910004258</t>
  </si>
  <si>
    <t>291001001</t>
  </si>
  <si>
    <t>30-03-2006 00:00:00</t>
  </si>
  <si>
    <t>11-02-2021 00:00:00</t>
  </si>
  <si>
    <t>26355702</t>
  </si>
  <si>
    <t>МУП "ЖЭУ"</t>
  </si>
  <si>
    <t>2925003747</t>
  </si>
  <si>
    <t>292501001</t>
  </si>
  <si>
    <t>26456378</t>
  </si>
  <si>
    <t>МУП "Жилкомсервис"</t>
  </si>
  <si>
    <t>2903004320</t>
  </si>
  <si>
    <t>12-08-2002 00:00:00</t>
  </si>
  <si>
    <t>28263616</t>
  </si>
  <si>
    <t>2912004912</t>
  </si>
  <si>
    <t>28-03-2006 00:00:00</t>
  </si>
  <si>
    <t>30840663</t>
  </si>
  <si>
    <t>МУП "Коношское благоустройство"</t>
  </si>
  <si>
    <t>2912004817</t>
  </si>
  <si>
    <t>26-01-2006 00:00:00</t>
  </si>
  <si>
    <t>26355577</t>
  </si>
  <si>
    <t>МУП "Липовка"</t>
  </si>
  <si>
    <t>2907010325</t>
  </si>
  <si>
    <t>290701001</t>
  </si>
  <si>
    <t>10-08-2005 00:00:00</t>
  </si>
  <si>
    <t>28435567</t>
  </si>
  <si>
    <t>МУП "Лойгинское"</t>
  </si>
  <si>
    <t>2922006980</t>
  </si>
  <si>
    <t>27327833</t>
  </si>
  <si>
    <t>МУП "Нименьгское коммунальное хозяйство"</t>
  </si>
  <si>
    <t>2906007552</t>
  </si>
  <si>
    <t>290601001</t>
  </si>
  <si>
    <t>31-08-2010 00:00:00</t>
  </si>
  <si>
    <t>28497687</t>
  </si>
  <si>
    <t>МУП "Плесецк-Ресурс"</t>
  </si>
  <si>
    <t>2920015308</t>
  </si>
  <si>
    <t>292001001</t>
  </si>
  <si>
    <t>16-01-2014 00:00:00</t>
  </si>
  <si>
    <t>30917056</t>
  </si>
  <si>
    <t>МУП "Покровская РК"</t>
  </si>
  <si>
    <t>2906008154</t>
  </si>
  <si>
    <t>21-03-2014 00:00:00</t>
  </si>
  <si>
    <t>26355552</t>
  </si>
  <si>
    <t>МУП "Производственное управление жилищно-коммунального хозяйства"</t>
  </si>
  <si>
    <t>2905001195</t>
  </si>
  <si>
    <t>290501001</t>
  </si>
  <si>
    <t>10-11-2002 00:00:00</t>
  </si>
  <si>
    <t>28791629</t>
  </si>
  <si>
    <t>МУП "Северянин"</t>
  </si>
  <si>
    <t>2917125967</t>
  </si>
  <si>
    <t>06-11-2013 00:00:00</t>
  </si>
  <si>
    <t>28869743</t>
  </si>
  <si>
    <t>МУП "Строитель"</t>
  </si>
  <si>
    <t>2919007479</t>
  </si>
  <si>
    <t>291901001</t>
  </si>
  <si>
    <t>13-11-2013 00:00:00</t>
  </si>
  <si>
    <t>27542514</t>
  </si>
  <si>
    <t>МУП "ТеплоСервис"</t>
  </si>
  <si>
    <t>2912005994</t>
  </si>
  <si>
    <t>03-05-2011 00:00:00</t>
  </si>
  <si>
    <t>26355578</t>
  </si>
  <si>
    <t>МУП "Хозьминское"</t>
  </si>
  <si>
    <t>2907010396</t>
  </si>
  <si>
    <t>18-08-2005 00:00:00</t>
  </si>
  <si>
    <t>29648937</t>
  </si>
  <si>
    <t>МУП "Холмогорская ВОДООЧИСТКА"</t>
  </si>
  <si>
    <t>2923007312</t>
  </si>
  <si>
    <t>31-07-2015 00:00:00</t>
  </si>
  <si>
    <t>29648929</t>
  </si>
  <si>
    <t>МУП "Холмогорский ВОДОКАНАЛ"</t>
  </si>
  <si>
    <t>2923007288</t>
  </si>
  <si>
    <t>17-07-2015 00:00:00</t>
  </si>
  <si>
    <t>31189550</t>
  </si>
  <si>
    <t>МУП "Чистая вода"</t>
  </si>
  <si>
    <t>2924005702</t>
  </si>
  <si>
    <t>292401001</t>
  </si>
  <si>
    <t>17-04-2018 00:00:00</t>
  </si>
  <si>
    <t>28252562</t>
  </si>
  <si>
    <t>МУП "ШЛИТ"</t>
  </si>
  <si>
    <t>2918002171</t>
  </si>
  <si>
    <t>291801001</t>
  </si>
  <si>
    <t>16-08-2002 00:00:00</t>
  </si>
  <si>
    <t>26458610</t>
  </si>
  <si>
    <t>МУП Каргопольского муниципального округа "Архангело"</t>
  </si>
  <si>
    <t>2911004420</t>
  </si>
  <si>
    <t>02-02-2004 00:00:00</t>
  </si>
  <si>
    <t>26355609</t>
  </si>
  <si>
    <t>МУП Каргопольского муниципального округа "Казаково"</t>
  </si>
  <si>
    <t>2911004405</t>
  </si>
  <si>
    <t>26458596</t>
  </si>
  <si>
    <t>МУП Каргопольского муниципального округа "Ошевенское"</t>
  </si>
  <si>
    <t>2911004356</t>
  </si>
  <si>
    <t>28-01-2004 00:00:00</t>
  </si>
  <si>
    <t>28269584</t>
  </si>
  <si>
    <t>МУП Каргопольского муниципального округа "Печниково"</t>
  </si>
  <si>
    <t>2911004331</t>
  </si>
  <si>
    <t>22-01-2004 00:00:00</t>
  </si>
  <si>
    <t>26355608</t>
  </si>
  <si>
    <t>МУП Каргопольского муниципального округа "Тихманьга"</t>
  </si>
  <si>
    <t>2911004363</t>
  </si>
  <si>
    <t>26457054</t>
  </si>
  <si>
    <t>Мезенский филиал АО "Архангельская областная энергетическая компания"</t>
  </si>
  <si>
    <t>291702001</t>
  </si>
  <si>
    <t>26319587</t>
  </si>
  <si>
    <t>ОАО "Архангельский морской торговый порт"</t>
  </si>
  <si>
    <t>2900000134</t>
  </si>
  <si>
    <t>19-10-2002 00:00:00</t>
  </si>
  <si>
    <t>27049554</t>
  </si>
  <si>
    <t>ОАО "Славянка" филиал "Архангельский"</t>
  </si>
  <si>
    <t>7702707386</t>
  </si>
  <si>
    <t>290143001</t>
  </si>
  <si>
    <t>10-02-2021 00:00:00</t>
  </si>
  <si>
    <t>26319604</t>
  </si>
  <si>
    <t>ООО "АКВАМИР"</t>
  </si>
  <si>
    <t>2903003687</t>
  </si>
  <si>
    <t>31459741</t>
  </si>
  <si>
    <t>ООО "АОВ"</t>
  </si>
  <si>
    <t>2901284489</t>
  </si>
  <si>
    <t>03-04-2017 00:00:00</t>
  </si>
  <si>
    <t>30380378</t>
  </si>
  <si>
    <t>ООО "Аквапрофиль"</t>
  </si>
  <si>
    <t>2904027521</t>
  </si>
  <si>
    <t>14-07-2015 00:00:00</t>
  </si>
  <si>
    <t>31196048</t>
  </si>
  <si>
    <t>ООО "Альтернатива"</t>
  </si>
  <si>
    <t>2904028490</t>
  </si>
  <si>
    <t>03-08-2018 00:00:00</t>
  </si>
  <si>
    <t>30840657</t>
  </si>
  <si>
    <t>ООО "Альянс"</t>
  </si>
  <si>
    <t>2912006684</t>
  </si>
  <si>
    <t>31-12-2015 00:00:00</t>
  </si>
  <si>
    <t>28815672</t>
  </si>
  <si>
    <t>ООО "АльянсТеплоЭнерго"</t>
  </si>
  <si>
    <t>2901249879</t>
  </si>
  <si>
    <t>21-07-2014 00:00:00</t>
  </si>
  <si>
    <t>31396309</t>
  </si>
  <si>
    <t>ООО "БОРОК"</t>
  </si>
  <si>
    <t>2910005090</t>
  </si>
  <si>
    <t>29-09-2014 00:00:00</t>
  </si>
  <si>
    <t>26453718</t>
  </si>
  <si>
    <t>ООО "Березник"</t>
  </si>
  <si>
    <t>2922007775</t>
  </si>
  <si>
    <t>30-05-2008 00:00:00</t>
  </si>
  <si>
    <t>31091259</t>
  </si>
  <si>
    <t>ООО "ВИКС"</t>
  </si>
  <si>
    <t>2901283911</t>
  </si>
  <si>
    <t>14-03-2017 00:00:00</t>
  </si>
  <si>
    <t>11-06-2021 00:00:00</t>
  </si>
  <si>
    <t>28536393</t>
  </si>
  <si>
    <t>ООО "ВОСТОК"</t>
  </si>
  <si>
    <t>2901242390</t>
  </si>
  <si>
    <t>10-12-2021 00:00:00</t>
  </si>
  <si>
    <t>27578034</t>
  </si>
  <si>
    <t>ООО "Вилегодск ЖКХ"</t>
  </si>
  <si>
    <t>2909003034</t>
  </si>
  <si>
    <t>290901001</t>
  </si>
  <si>
    <t>11-05-2011 00:00:00</t>
  </si>
  <si>
    <t>30438295</t>
  </si>
  <si>
    <t>ООО "Виноградовское водоснабжающее предприятие"</t>
  </si>
  <si>
    <t>2910005156</t>
  </si>
  <si>
    <t>18-09-2015 00:00:00</t>
  </si>
  <si>
    <t>31324315</t>
  </si>
  <si>
    <t>ООО "ВодТранс"</t>
  </si>
  <si>
    <t>2901279721</t>
  </si>
  <si>
    <t>05-02-2019 00:00:00</t>
  </si>
  <si>
    <t>30856993</t>
  </si>
  <si>
    <t>ООО "ВодТрансСервис"</t>
  </si>
  <si>
    <t>2901262887</t>
  </si>
  <si>
    <t>18-11-2015 00:00:00</t>
  </si>
  <si>
    <t>31304529</t>
  </si>
  <si>
    <t>ООО "ВодаСтоки"</t>
  </si>
  <si>
    <t>2901295850</t>
  </si>
  <si>
    <t>25-02-2019 00:00:00</t>
  </si>
  <si>
    <t>30835973</t>
  </si>
  <si>
    <t>ООО "Водные ресурсы Севера"</t>
  </si>
  <si>
    <t>2920015756</t>
  </si>
  <si>
    <t>08-04-2015 00:00:00</t>
  </si>
  <si>
    <t>26834865</t>
  </si>
  <si>
    <t>ООО "Водоканал Кулой"</t>
  </si>
  <si>
    <t>2907014249</t>
  </si>
  <si>
    <t>17-03-2011 00:00:00</t>
  </si>
  <si>
    <t>30904110</t>
  </si>
  <si>
    <t>ООО "Водоканал Свага"</t>
  </si>
  <si>
    <t>2908004980</t>
  </si>
  <si>
    <t>290801001</t>
  </si>
  <si>
    <t>16-02-2016 00:00:00</t>
  </si>
  <si>
    <t>08-10-2021 00:00:00</t>
  </si>
  <si>
    <t>28855722</t>
  </si>
  <si>
    <t>ООО "Водоканал"</t>
  </si>
  <si>
    <t>2907015972</t>
  </si>
  <si>
    <t>26-07-2014 00:00:00</t>
  </si>
  <si>
    <t>30994608</t>
  </si>
  <si>
    <t>2907017553</t>
  </si>
  <si>
    <t>08-09-2017 00:00:00</t>
  </si>
  <si>
    <t>30835927</t>
  </si>
  <si>
    <t>2918009755</t>
  </si>
  <si>
    <t>23-12-2010 00:00:00</t>
  </si>
  <si>
    <t>31355115</t>
  </si>
  <si>
    <t>ООО "Водоснабжение"</t>
  </si>
  <si>
    <t>2910005269</t>
  </si>
  <si>
    <t>30-08-2019 00:00:00</t>
  </si>
  <si>
    <t>31294704</t>
  </si>
  <si>
    <t>ООО "ГК "УЛК"</t>
  </si>
  <si>
    <t>2922008546</t>
  </si>
  <si>
    <t>20-09-2011 00:00:00</t>
  </si>
  <si>
    <t>26793006</t>
  </si>
  <si>
    <t>ООО "Газпром теплоэнерго Архангельск"</t>
  </si>
  <si>
    <t>2901252021</t>
  </si>
  <si>
    <t>17-04-2007 00:00:00</t>
  </si>
  <si>
    <t>26783606</t>
  </si>
  <si>
    <t>ООО "Газпром трансгаз Ухта" Приводинское ЛПУМГ</t>
  </si>
  <si>
    <t>1102024468</t>
  </si>
  <si>
    <t>291302001</t>
  </si>
  <si>
    <t>27-08-2002 00:00:00</t>
  </si>
  <si>
    <t>26491322</t>
  </si>
  <si>
    <t>ООО "Газпром трансгаз Ухта" Урдомское ЛПУМГ</t>
  </si>
  <si>
    <t>291502001</t>
  </si>
  <si>
    <t>28274931</t>
  </si>
  <si>
    <t>ООО "Гарант XXI век"</t>
  </si>
  <si>
    <t>2902044345</t>
  </si>
  <si>
    <t>16-07-2002 00:00:00</t>
  </si>
  <si>
    <t>31422443</t>
  </si>
  <si>
    <t>ООО "Гидроресурс"</t>
  </si>
  <si>
    <t>2920016929</t>
  </si>
  <si>
    <t>24-01-2020 00:00:00</t>
  </si>
  <si>
    <t>30892458</t>
  </si>
  <si>
    <t>ООО "Гидротехнологии"</t>
  </si>
  <si>
    <t>2901165080</t>
  </si>
  <si>
    <t>02-07-2007 00:00:00</t>
  </si>
  <si>
    <t>31222124</t>
  </si>
  <si>
    <t>ООО "Градиант"</t>
  </si>
  <si>
    <t>2901284746</t>
  </si>
  <si>
    <t>11-04-2017 00:00:00</t>
  </si>
  <si>
    <t>27920679</t>
  </si>
  <si>
    <t>ООО "ДвиНорд"</t>
  </si>
  <si>
    <t>2921126258</t>
  </si>
  <si>
    <t>292101001</t>
  </si>
  <si>
    <t>21-06-2012 00:00:00</t>
  </si>
  <si>
    <t>26459035</t>
  </si>
  <si>
    <t>ООО "Двина"</t>
  </si>
  <si>
    <t>2921010990</t>
  </si>
  <si>
    <t>14-05-2008 00:00:00</t>
  </si>
  <si>
    <t>26770536</t>
  </si>
  <si>
    <t>ООО "ЕмецкСтройСервис"</t>
  </si>
  <si>
    <t>2923006012</t>
  </si>
  <si>
    <t>23-07-2009 00:00:00</t>
  </si>
  <si>
    <t>26768894</t>
  </si>
  <si>
    <t>ООО "ЖКХ Кокшеньга"</t>
  </si>
  <si>
    <t>2907013799</t>
  </si>
  <si>
    <t>08-06-2010 00:00:00</t>
  </si>
  <si>
    <t>26355672</t>
  </si>
  <si>
    <t>ООО "ЖКХ Малодоры"</t>
  </si>
  <si>
    <t>2922007704</t>
  </si>
  <si>
    <t>10-04-2008 00:00:00</t>
  </si>
  <si>
    <t>31304578</t>
  </si>
  <si>
    <t>ООО "ЖКХ Савинский"</t>
  </si>
  <si>
    <t>2920016774</t>
  </si>
  <si>
    <t>31-01-2019 00:00:00</t>
  </si>
  <si>
    <t>30357945</t>
  </si>
  <si>
    <t>ООО "ЖКХ-Сервис"</t>
  </si>
  <si>
    <t>2921127533</t>
  </si>
  <si>
    <t>12-10-2015 00:00:00</t>
  </si>
  <si>
    <t>30843680</t>
  </si>
  <si>
    <t>ООО "Исток"</t>
  </si>
  <si>
    <t>2920016125</t>
  </si>
  <si>
    <t>16-06-2016 00:00:00</t>
  </si>
  <si>
    <t>30850137</t>
  </si>
  <si>
    <t>ООО "КРИСТАЛЛ"</t>
  </si>
  <si>
    <t>2912006733</t>
  </si>
  <si>
    <t>12-08-2016 00:00:00</t>
  </si>
  <si>
    <t>31460880</t>
  </si>
  <si>
    <t>ООО "КУРС"</t>
  </si>
  <si>
    <t>2912006998</t>
  </si>
  <si>
    <t>30-11-2020 00:00:00</t>
  </si>
  <si>
    <t>30351291</t>
  </si>
  <si>
    <t>ООО "КЭТС"</t>
  </si>
  <si>
    <t>3525023780</t>
  </si>
  <si>
    <t>352501001</t>
  </si>
  <si>
    <t>26472720</t>
  </si>
  <si>
    <t>ООО "Каргопольский водоканал"</t>
  </si>
  <si>
    <t>2911005590</t>
  </si>
  <si>
    <t>24-07-2007 00:00:00</t>
  </si>
  <si>
    <t>30988152</t>
  </si>
  <si>
    <t>ООО "Каскад"</t>
  </si>
  <si>
    <t>2901286856</t>
  </si>
  <si>
    <t>10-07-2017 00:00:00</t>
  </si>
  <si>
    <t>30380387</t>
  </si>
  <si>
    <t>ООО "Комфорт"</t>
  </si>
  <si>
    <t>2904027514</t>
  </si>
  <si>
    <t>28821507</t>
  </si>
  <si>
    <t>ООО "Лето"</t>
  </si>
  <si>
    <t>2909003179</t>
  </si>
  <si>
    <t>01-08-2014 00:00:00</t>
  </si>
  <si>
    <t>30357974</t>
  </si>
  <si>
    <t>ООО "МАРАЙС"</t>
  </si>
  <si>
    <t>2921127389</t>
  </si>
  <si>
    <t>16-04-2015 00:00:00</t>
  </si>
  <si>
    <t>27507363</t>
  </si>
  <si>
    <t>ООО "МПМК"</t>
  </si>
  <si>
    <t>2908004701</t>
  </si>
  <si>
    <t>11-08-2011 00:00:00</t>
  </si>
  <si>
    <t>31319495</t>
  </si>
  <si>
    <t>ООО "МСК"</t>
  </si>
  <si>
    <t>2917126181</t>
  </si>
  <si>
    <t>27-12-2018 00:00:00</t>
  </si>
  <si>
    <t>31454034</t>
  </si>
  <si>
    <t>ООО "НЕЙТРАЛЬ"</t>
  </si>
  <si>
    <t>2923007640</t>
  </si>
  <si>
    <t>06-11-2020 00:00:00</t>
  </si>
  <si>
    <t>31433485</t>
  </si>
  <si>
    <t>ООО "НордСервис"</t>
  </si>
  <si>
    <t>2921127290</t>
  </si>
  <si>
    <t>27-02-2015 00:00:00</t>
  </si>
  <si>
    <t>31161159</t>
  </si>
  <si>
    <t>ООО "ОНИКС"</t>
  </si>
  <si>
    <t>2921128103</t>
  </si>
  <si>
    <t>13-02-2018 00:00:00</t>
  </si>
  <si>
    <t>28500521</t>
  </si>
  <si>
    <t>ООО "Онега-ВК"</t>
  </si>
  <si>
    <t>2906008059</t>
  </si>
  <si>
    <t>01-10-2013 00:00:00</t>
  </si>
  <si>
    <t>31161126</t>
  </si>
  <si>
    <t>ООО "ПКС"</t>
  </si>
  <si>
    <t>2901291983</t>
  </si>
  <si>
    <t>28-05-2018 00:00:00</t>
  </si>
  <si>
    <t>31362545</t>
  </si>
  <si>
    <t>ООО "ПКФ "Холмогоры"</t>
  </si>
  <si>
    <t>2923006372</t>
  </si>
  <si>
    <t>22-12-2010 00:00:00</t>
  </si>
  <si>
    <t>28465585</t>
  </si>
  <si>
    <t>26444355</t>
  </si>
  <si>
    <t>ООО "Павловск ЖКХ"</t>
  </si>
  <si>
    <t>2909002440</t>
  </si>
  <si>
    <t>21-12-2005 00:00:00</t>
  </si>
  <si>
    <t>30354146</t>
  </si>
  <si>
    <t>ООО "Персей-1"</t>
  </si>
  <si>
    <t>2901115603</t>
  </si>
  <si>
    <t>25-06-2003 00:00:00</t>
  </si>
  <si>
    <t>28821128</t>
  </si>
  <si>
    <t>ООО "Пинега"</t>
  </si>
  <si>
    <t>2923007104</t>
  </si>
  <si>
    <t>08-07-2014 00:00:00</t>
  </si>
  <si>
    <t>30917049</t>
  </si>
  <si>
    <t>ООО "Полина"</t>
  </si>
  <si>
    <t>2919006683</t>
  </si>
  <si>
    <t>07-10-2008 00:00:00</t>
  </si>
  <si>
    <t>31300589</t>
  </si>
  <si>
    <t>ООО "Предприятие Коммунального Снабжения"</t>
  </si>
  <si>
    <t>2901294173</t>
  </si>
  <si>
    <t>26-10-2018 00:00:00</t>
  </si>
  <si>
    <t>31305848</t>
  </si>
  <si>
    <t>ООО "Промсток"</t>
  </si>
  <si>
    <t>2909003115</t>
  </si>
  <si>
    <t>04-10-2012 00:00:00</t>
  </si>
  <si>
    <t>31399548</t>
  </si>
  <si>
    <t>ООО "Пятый элемент"</t>
  </si>
  <si>
    <t>2901182053</t>
  </si>
  <si>
    <t>08-08-2008 00:00:00</t>
  </si>
  <si>
    <t>31222645</t>
  </si>
  <si>
    <t>ООО "РВК-Архангельск"</t>
  </si>
  <si>
    <t>7726747370</t>
  </si>
  <si>
    <t>550301001</t>
  </si>
  <si>
    <t>16-05-2014 00:00:00</t>
  </si>
  <si>
    <t>26355656</t>
  </si>
  <si>
    <t>ООО "РН-Морской терминал Архангельск"</t>
  </si>
  <si>
    <t>2921009226</t>
  </si>
  <si>
    <t>09-11-2005 00:00:00</t>
  </si>
  <si>
    <t>28829821</t>
  </si>
  <si>
    <t>ООО "РЭП "Северный округ"</t>
  </si>
  <si>
    <t>2901204363</t>
  </si>
  <si>
    <t>28-06-2010 00:00:00</t>
  </si>
  <si>
    <t>28-01-2021 00:00:00</t>
  </si>
  <si>
    <t>31348781</t>
  </si>
  <si>
    <t>ООО "РЭП 1"</t>
  </si>
  <si>
    <t>2901265373</t>
  </si>
  <si>
    <t>19-02-2016 00:00:00</t>
  </si>
  <si>
    <t>31458780</t>
  </si>
  <si>
    <t>ООО "Районнный водоканал"</t>
  </si>
  <si>
    <t>2901302219</t>
  </si>
  <si>
    <t>12-08-2020 00:00:00</t>
  </si>
  <si>
    <t>31341999</t>
  </si>
  <si>
    <t>ООО "РемСтройСервис"</t>
  </si>
  <si>
    <t>2923006774</t>
  </si>
  <si>
    <t>31457107</t>
  </si>
  <si>
    <t>ООО "СЗ САС-СБЫТ"</t>
  </si>
  <si>
    <t>2901241647</t>
  </si>
  <si>
    <t>290010100</t>
  </si>
  <si>
    <t>14-10-2013 00:00:00</t>
  </si>
  <si>
    <t>31453023</t>
  </si>
  <si>
    <t>ООО "СКП"</t>
  </si>
  <si>
    <t>2901302522</t>
  </si>
  <si>
    <t>02-09-2020 00:00:00</t>
  </si>
  <si>
    <t>31448543</t>
  </si>
  <si>
    <t>ООО "СРК"</t>
  </si>
  <si>
    <t>2901150333</t>
  </si>
  <si>
    <t>08-08-2020 00:00:00</t>
  </si>
  <si>
    <t>28041390</t>
  </si>
  <si>
    <t>ООО "СТК"</t>
  </si>
  <si>
    <t>2920014777</t>
  </si>
  <si>
    <t>10-10-2012 00:00:00</t>
  </si>
  <si>
    <t>26355651</t>
  </si>
  <si>
    <t>ООО "Савинскжилсервис"</t>
  </si>
  <si>
    <t>2920011293</t>
  </si>
  <si>
    <t>25-12-2006 00:00:00</t>
  </si>
  <si>
    <t>30380412</t>
  </si>
  <si>
    <t>ООО "Светлый дом"</t>
  </si>
  <si>
    <t>2923005900</t>
  </si>
  <si>
    <t>04-02-2009 00:00:00</t>
  </si>
  <si>
    <t>28942985</t>
  </si>
  <si>
    <t>ООО "Север"</t>
  </si>
  <si>
    <t>2921127212</t>
  </si>
  <si>
    <t>17-10-2014 00:00:00</t>
  </si>
  <si>
    <t>28221601</t>
  </si>
  <si>
    <t>ООО "Северная Двина"</t>
  </si>
  <si>
    <t>2923006943</t>
  </si>
  <si>
    <t>26-03-2013 00:00:00</t>
  </si>
  <si>
    <t>28455898</t>
  </si>
  <si>
    <t>ООО "Северо-западная консалтинговая компания"</t>
  </si>
  <si>
    <t>2920013847</t>
  </si>
  <si>
    <t>25-11-2010 00:00:00</t>
  </si>
  <si>
    <t>28830114</t>
  </si>
  <si>
    <t>ООО "Севкрай"</t>
  </si>
  <si>
    <t>2919005619</t>
  </si>
  <si>
    <t>10-12-2003 00:00:00</t>
  </si>
  <si>
    <t>15-04-2022 00:00:00</t>
  </si>
  <si>
    <t>26355644</t>
  </si>
  <si>
    <t>ООО "Сийское"</t>
  </si>
  <si>
    <t>2919006299</t>
  </si>
  <si>
    <t>23-01-2007 00:00:00</t>
  </si>
  <si>
    <t>28869718</t>
  </si>
  <si>
    <t>ООО "Сириус-А"</t>
  </si>
  <si>
    <t>2901111172</t>
  </si>
  <si>
    <t>15-01-2003 00:00:00</t>
  </si>
  <si>
    <t>28869751</t>
  </si>
  <si>
    <t>ООО "Спектр"</t>
  </si>
  <si>
    <t>2923005837</t>
  </si>
  <si>
    <t>25-12-2008 00:00:00</t>
  </si>
  <si>
    <t>31204923</t>
  </si>
  <si>
    <t>ООО "Спец-ТОН-Архангельск"</t>
  </si>
  <si>
    <t>2901207290</t>
  </si>
  <si>
    <t>12-10-2010 00:00:00</t>
  </si>
  <si>
    <t>31249786</t>
  </si>
  <si>
    <t>ООО "ТЭК"</t>
  </si>
  <si>
    <t>3525428419</t>
  </si>
  <si>
    <t>01-08-2018 00:00:00</t>
  </si>
  <si>
    <t>28272628</t>
  </si>
  <si>
    <t>ООО "ТеплоСнаб"</t>
  </si>
  <si>
    <t>2922008803</t>
  </si>
  <si>
    <t>25-04-2013 00:00:00</t>
  </si>
  <si>
    <t>30984445</t>
  </si>
  <si>
    <t>ООО "Теплоснаб"</t>
  </si>
  <si>
    <t>2912006814</t>
  </si>
  <si>
    <t>22-03-2017 00:00:00</t>
  </si>
  <si>
    <t>31366421</t>
  </si>
  <si>
    <t>ООО "УДК"</t>
  </si>
  <si>
    <t>2901291581</t>
  </si>
  <si>
    <t>28-04-2018 00:00:00</t>
  </si>
  <si>
    <t>30917203</t>
  </si>
  <si>
    <t>ООО "УК "АЖС"</t>
  </si>
  <si>
    <t>2918011257</t>
  </si>
  <si>
    <t>10-06-2015 00:00:00</t>
  </si>
  <si>
    <t>30859070</t>
  </si>
  <si>
    <t>ООО "УК "БЕЛОМОРКАНАЛ"</t>
  </si>
  <si>
    <t>2901264796</t>
  </si>
  <si>
    <t>01-02-2016 00:00:00</t>
  </si>
  <si>
    <t>31387682</t>
  </si>
  <si>
    <t>ООО "УК "КВАНТ"</t>
  </si>
  <si>
    <t>2901286983</t>
  </si>
  <si>
    <t>17-07-2017 00:00:00</t>
  </si>
  <si>
    <t>27272125</t>
  </si>
  <si>
    <t>ООО "УК "Сервис"</t>
  </si>
  <si>
    <t>2910004868</t>
  </si>
  <si>
    <t>07-04-2011 00:00:00</t>
  </si>
  <si>
    <t>26453329</t>
  </si>
  <si>
    <t>ООО "УК "Уютный город"</t>
  </si>
  <si>
    <t>2924005075</t>
  </si>
  <si>
    <t>06-02-2009 00:00:00</t>
  </si>
  <si>
    <t>30371133</t>
  </si>
  <si>
    <t>ООО "Удар"</t>
  </si>
  <si>
    <t>2908004966</t>
  </si>
  <si>
    <t>21-08-2015 00:00:00</t>
  </si>
  <si>
    <t>27578072</t>
  </si>
  <si>
    <t>ООО "Управдом"</t>
  </si>
  <si>
    <t>2909001076</t>
  </si>
  <si>
    <t>06-04-2011 00:00:00</t>
  </si>
  <si>
    <t>28799179</t>
  </si>
  <si>
    <t>ООО "Управляющая жилищная компания"</t>
  </si>
  <si>
    <t>2921010743</t>
  </si>
  <si>
    <t>26-12-2007 00:00:00</t>
  </si>
  <si>
    <t>26453816</t>
  </si>
  <si>
    <t>ООО "Уют-2"</t>
  </si>
  <si>
    <t>2920011448</t>
  </si>
  <si>
    <t>10-01-2007 00:00:00</t>
  </si>
  <si>
    <t>28272974</t>
  </si>
  <si>
    <t>ООО "Фарватер"</t>
  </si>
  <si>
    <t>2901230116</t>
  </si>
  <si>
    <t>13-09-2012 00:00:00</t>
  </si>
  <si>
    <t>30794652</t>
  </si>
  <si>
    <t>ООО "Шангальский ЖКС"</t>
  </si>
  <si>
    <t>2922009317</t>
  </si>
  <si>
    <t>30-09-2015 00:00:00</t>
  </si>
  <si>
    <t>31021799</t>
  </si>
  <si>
    <t>ООО "Шторм"</t>
  </si>
  <si>
    <t>2904019217</t>
  </si>
  <si>
    <t>29-01-2008 00:00:00</t>
  </si>
  <si>
    <t>26456952</t>
  </si>
  <si>
    <t>ООО "Энергосфера"</t>
  </si>
  <si>
    <t>2915004011</t>
  </si>
  <si>
    <t>18-06-2009 00:00:00</t>
  </si>
  <si>
    <t>26453679</t>
  </si>
  <si>
    <t>ООО Лойга-ЖКХ</t>
  </si>
  <si>
    <t>2922007831</t>
  </si>
  <si>
    <t>06-08-2008 00:00:00</t>
  </si>
  <si>
    <t>13-08-2021 00:00:00</t>
  </si>
  <si>
    <t>30844954</t>
  </si>
  <si>
    <t>ООО УК "Жилуправление"</t>
  </si>
  <si>
    <t>2922009194</t>
  </si>
  <si>
    <t>23-01-2015 00:00:00</t>
  </si>
  <si>
    <t>31356180</t>
  </si>
  <si>
    <t>Общество с ограниченной ответственностью "Астрея Поморья"</t>
  </si>
  <si>
    <t>2901280678</t>
  </si>
  <si>
    <t>05-10-2016 00:00:00</t>
  </si>
  <si>
    <t>31287454</t>
  </si>
  <si>
    <t>Общество с ограниченной ответственностью "НЯНДОМСКАЯ ВОДА"</t>
  </si>
  <si>
    <t>2918012010</t>
  </si>
  <si>
    <t>16-11-2018 00:00:00</t>
  </si>
  <si>
    <t>31295836</t>
  </si>
  <si>
    <t>Общество с ограниченной ответственностью «Капитель»</t>
  </si>
  <si>
    <t>2904025965</t>
  </si>
  <si>
    <t>14-04-2015 00:00:00</t>
  </si>
  <si>
    <t>26484792</t>
  </si>
  <si>
    <t>ПАО "ТГК-2"</t>
  </si>
  <si>
    <t>7606053324</t>
  </si>
  <si>
    <t>290131002</t>
  </si>
  <si>
    <t>19-04-2005 00:00:00</t>
  </si>
  <si>
    <t>26318555</t>
  </si>
  <si>
    <t>ПАО «Россети Северо-Запад»</t>
  </si>
  <si>
    <t>7802312751</t>
  </si>
  <si>
    <t>470501001</t>
  </si>
  <si>
    <t>23-12-2004 00:00:00</t>
  </si>
  <si>
    <t>26354766</t>
  </si>
  <si>
    <t>Пинежское МП ЖКХ</t>
  </si>
  <si>
    <t>2919000794</t>
  </si>
  <si>
    <t>30-11-2002 00:00:00</t>
  </si>
  <si>
    <t>26459131</t>
  </si>
  <si>
    <t>Приморский филиал АО "Архангельская областная энергетическая компания"</t>
  </si>
  <si>
    <t>290102001</t>
  </si>
  <si>
    <t>26792767</t>
  </si>
  <si>
    <t>СМУП ЖКХ "ГОРВИК"</t>
  </si>
  <si>
    <t>2902007022</t>
  </si>
  <si>
    <t>25-07-2003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</si>
  <si>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</si>
  <si>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</si>
  <si>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</si>
  <si>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</si>
  <si>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26491327</t>
  </si>
  <si>
    <t>Северный филиал ООО "Газпром энерго"</t>
  </si>
  <si>
    <t>7736186950</t>
  </si>
  <si>
    <t>20-12-2002 00:00:00</t>
  </si>
  <si>
    <t>26459167</t>
  </si>
  <si>
    <t>Соловецкий филиал АО "Архангельская областная энергетическая компания"</t>
  </si>
  <si>
    <t>291102001</t>
  </si>
  <si>
    <t>26355653</t>
  </si>
  <si>
    <t>Учреждение "Базовый санаторий "Беломорье"</t>
  </si>
  <si>
    <t>2921000738</t>
  </si>
  <si>
    <t>30-10-2002 00:00:00</t>
  </si>
  <si>
    <t>30949446</t>
  </si>
  <si>
    <t>ФГБУ "ЦЖКУ" Минобороны России (Филиал по ОСК Северного флота)</t>
  </si>
  <si>
    <t>7729314745</t>
  </si>
  <si>
    <t>290245005</t>
  </si>
  <si>
    <t>20-03-2017 00:00:00</t>
  </si>
  <si>
    <t>26454294</t>
  </si>
  <si>
    <t>ФГКУ комбинат "Полярник"</t>
  </si>
  <si>
    <t>2912000690</t>
  </si>
  <si>
    <t>27-11-2002 00:00:00</t>
  </si>
  <si>
    <t>26355676</t>
  </si>
  <si>
    <t>ФКУ ИК-12 УФСИН России по  Архангельской области</t>
  </si>
  <si>
    <t>2923002226</t>
  </si>
  <si>
    <t>26771820</t>
  </si>
  <si>
    <t>ФКУ ИК-21 ОУХД УФСИН России по Архангельской области</t>
  </si>
  <si>
    <t>2920008068</t>
  </si>
  <si>
    <t>14-11-2002 00:00:00</t>
  </si>
  <si>
    <t>27502010</t>
  </si>
  <si>
    <t>ФКУ ИК-28 ОУХД УФСИН России по Архангельской области</t>
  </si>
  <si>
    <t>2912003370</t>
  </si>
  <si>
    <t>30-09-2002 00:00:00</t>
  </si>
  <si>
    <t>26355647</t>
  </si>
  <si>
    <t>ФКУ ИК-29 УФСИН России по Архангельской области</t>
  </si>
  <si>
    <t>2920003609</t>
  </si>
  <si>
    <t>10-09-2002 00:00:00</t>
  </si>
  <si>
    <t>№</t>
  </si>
  <si>
    <t>25.03.2022</t>
  </si>
  <si>
    <t>163053,  г. Архангельск, аэропорт Талаги, д. 8</t>
  </si>
  <si>
    <t>Распеченюк Александр Викторович</t>
  </si>
  <si>
    <t>Шестакова Ирина Сергеевна</t>
  </si>
  <si>
    <t>Начальник отдела экономики, коммерции и инвестиций</t>
  </si>
  <si>
    <t>tarif@arhaero.ru</t>
  </si>
  <si>
    <t>(8182)608-999 доб.16-03</t>
  </si>
  <si>
    <t>Архангельск</t>
  </si>
  <si>
    <t>11701000</t>
  </si>
  <si>
    <t>Вельский муниципальный район</t>
  </si>
  <si>
    <t>11605000</t>
  </si>
  <si>
    <t>Аргуновское</t>
  </si>
  <si>
    <t>11605402</t>
  </si>
  <si>
    <t>Благовещенское</t>
  </si>
  <si>
    <t>11605404</t>
  </si>
  <si>
    <t>Вельское</t>
  </si>
  <si>
    <t>11605101</t>
  </si>
  <si>
    <t>Верхнеустькулойское</t>
  </si>
  <si>
    <t>11605408</t>
  </si>
  <si>
    <t>Верхнешоношское</t>
  </si>
  <si>
    <t>11605412</t>
  </si>
  <si>
    <t>Кулойское</t>
  </si>
  <si>
    <t>11605157</t>
  </si>
  <si>
    <t>Липовское</t>
  </si>
  <si>
    <t>11605416</t>
  </si>
  <si>
    <t>Муравьевское</t>
  </si>
  <si>
    <t>11605418</t>
  </si>
  <si>
    <t>Низовское</t>
  </si>
  <si>
    <t>11605420</t>
  </si>
  <si>
    <t>Пакшеньгское</t>
  </si>
  <si>
    <t>11605424</t>
  </si>
  <si>
    <t>Пежемское</t>
  </si>
  <si>
    <t>11605428</t>
  </si>
  <si>
    <t>Попонаволоцкое</t>
  </si>
  <si>
    <t>11605432</t>
  </si>
  <si>
    <t>Пуйское</t>
  </si>
  <si>
    <t>11605436</t>
  </si>
  <si>
    <t>Ракуло-Кокшеньгское</t>
  </si>
  <si>
    <t>11605440</t>
  </si>
  <si>
    <t>Солгинское</t>
  </si>
  <si>
    <t>11605442</t>
  </si>
  <si>
    <t>Судромское</t>
  </si>
  <si>
    <t>11605444</t>
  </si>
  <si>
    <t>Тегринское</t>
  </si>
  <si>
    <t>11605446</t>
  </si>
  <si>
    <t>Усть-Вельское</t>
  </si>
  <si>
    <t>11605448</t>
  </si>
  <si>
    <t>Усть-Шоношское</t>
  </si>
  <si>
    <t>11605449</t>
  </si>
  <si>
    <t>Хозьминское</t>
  </si>
  <si>
    <t>11605452</t>
  </si>
  <si>
    <t>Шадреньгское</t>
  </si>
  <si>
    <t>11605456</t>
  </si>
  <si>
    <t>Верхнетоемский муниципальный район</t>
  </si>
  <si>
    <t>11608000</t>
  </si>
  <si>
    <t>Афанасьевское</t>
  </si>
  <si>
    <t>11608404</t>
  </si>
  <si>
    <t>Верхнетоемское</t>
  </si>
  <si>
    <t>11608408</t>
  </si>
  <si>
    <t>Выйское</t>
  </si>
  <si>
    <t>11608416</t>
  </si>
  <si>
    <t>Горковское</t>
  </si>
  <si>
    <t>11608420</t>
  </si>
  <si>
    <t>Двинское</t>
  </si>
  <si>
    <t>11608422</t>
  </si>
  <si>
    <t>Пучужское</t>
  </si>
  <si>
    <t>11608440</t>
  </si>
  <si>
    <t>Сефтренское</t>
  </si>
  <si>
    <t>11608444</t>
  </si>
  <si>
    <t>Федьковское</t>
  </si>
  <si>
    <t>11608456</t>
  </si>
  <si>
    <t>Вилегодский муниципальный округ</t>
  </si>
  <si>
    <t>11511000</t>
  </si>
  <si>
    <t>Вилегодский муниципальный район</t>
  </si>
  <si>
    <t>11611000</t>
  </si>
  <si>
    <t>Беляевское</t>
  </si>
  <si>
    <t>11611404</t>
  </si>
  <si>
    <t>Вилегодское</t>
  </si>
  <si>
    <t>11611408</t>
  </si>
  <si>
    <t>Ильинское</t>
  </si>
  <si>
    <t>11611412</t>
  </si>
  <si>
    <t>Никольское</t>
  </si>
  <si>
    <t>11611416</t>
  </si>
  <si>
    <t>Павловское</t>
  </si>
  <si>
    <t>11611420</t>
  </si>
  <si>
    <t>Селянское</t>
  </si>
  <si>
    <t>11611424</t>
  </si>
  <si>
    <t>Виноградовский муниципальный район</t>
  </si>
  <si>
    <t>11614000</t>
  </si>
  <si>
    <t>Березниковское</t>
  </si>
  <si>
    <t>11614151</t>
  </si>
  <si>
    <t>Борецкое</t>
  </si>
  <si>
    <t>11614404</t>
  </si>
  <si>
    <t>Заостровское</t>
  </si>
  <si>
    <t>11614412</t>
  </si>
  <si>
    <t>Моржегорское</t>
  </si>
  <si>
    <t>11614424</t>
  </si>
  <si>
    <t>Осиновское</t>
  </si>
  <si>
    <t>11614428</t>
  </si>
  <si>
    <t>Рочегодское</t>
  </si>
  <si>
    <t>11614433</t>
  </si>
  <si>
    <t>Усть-Ваеньгское</t>
  </si>
  <si>
    <t>11614436</t>
  </si>
  <si>
    <t>Шидровское</t>
  </si>
  <si>
    <t>11614447</t>
  </si>
  <si>
    <t>ЗАТО Мирный</t>
  </si>
  <si>
    <t>11725000</t>
  </si>
  <si>
    <t>Каргопольский муниципальный округ</t>
  </si>
  <si>
    <t>11518000</t>
  </si>
  <si>
    <t>Коношский муниципальный район</t>
  </si>
  <si>
    <t>11622000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</si>
  <si>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</si>
  <si>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</si>
  <si>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</si>
  <si>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</si>
  <si>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</si>
  <si>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</si>
  <si>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</si>
  <si>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</si>
  <si>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</si>
  <si>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</si>
  <si>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</si>
  <si>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</si>
  <si>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</si>
  <si>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</si>
  <si>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</si>
  <si>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</si>
  <si>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Коряжма</t>
  </si>
  <si>
    <t>11708000</t>
  </si>
  <si>
    <t>Котлас</t>
  </si>
  <si>
    <t>11710000</t>
  </si>
  <si>
    <t>Котласский муниципальный район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</si>
  <si>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</si>
  <si>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</si>
  <si>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</si>
  <si>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</si>
  <si>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</si>
  <si>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</si>
  <si>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</si>
  <si>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</si>
  <si>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</si>
  <si>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Красноборский муниципальный район</t>
  </si>
  <si>
    <t>11630000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</si>
  <si>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</si>
  <si>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</si>
  <si>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</si>
  <si>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</si>
  <si>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</si>
  <si>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</si>
  <si>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</si>
  <si>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</si>
  <si>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</si>
  <si>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</si>
  <si>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</si>
  <si>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</si>
  <si>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</si>
  <si>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</si>
  <si>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Ленский муниципальный район</t>
  </si>
  <si>
    <t>11635000</t>
  </si>
  <si>
    <t>Козьминское</t>
  </si>
  <si>
    <t>11635408</t>
  </si>
  <si>
    <t>Сафроновское</t>
  </si>
  <si>
    <t>11635420</t>
  </si>
  <si>
    <t>Сойгинское</t>
  </si>
  <si>
    <t>11635428</t>
  </si>
  <si>
    <t>Урдомское</t>
  </si>
  <si>
    <t>11635157</t>
  </si>
  <si>
    <t>Лешуконский муниципальный район</t>
  </si>
  <si>
    <t>11638000</t>
  </si>
  <si>
    <t>Вожгорское</t>
  </si>
  <si>
    <t>11638404</t>
  </si>
  <si>
    <t>Койнасское</t>
  </si>
  <si>
    <t>11638406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</si>
  <si>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</si>
  <si>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</si>
  <si>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</si>
  <si>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</si>
  <si>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Олемское</t>
  </si>
  <si>
    <t>11638416</t>
  </si>
  <si>
    <t>Ценогорское</t>
  </si>
  <si>
    <t>11638424</t>
  </si>
  <si>
    <t>Юромское</t>
  </si>
  <si>
    <t>11638428</t>
  </si>
  <si>
    <t>Мезенский муниципальный район</t>
  </si>
  <si>
    <t>11642000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</si>
  <si>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</si>
  <si>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</si>
  <si>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</si>
  <si>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</si>
  <si>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</si>
  <si>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</si>
  <si>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Жердское</t>
  </si>
  <si>
    <t>11642420</t>
  </si>
  <si>
    <t>Каменское</t>
  </si>
  <si>
    <t>11642157</t>
  </si>
  <si>
    <t>Козьмогородское</t>
  </si>
  <si>
    <t>11642424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</si>
  <si>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</si>
  <si>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</si>
  <si>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</si>
  <si>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</si>
  <si>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</si>
  <si>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</si>
  <si>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</si>
  <si>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</si>
  <si>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</si>
  <si>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</si>
  <si>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</si>
  <si>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</si>
  <si>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</si>
  <si>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</si>
  <si>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Новая Земля</t>
  </si>
  <si>
    <t>11712000</t>
  </si>
  <si>
    <t>Новодвинск</t>
  </si>
  <si>
    <t>11715000</t>
  </si>
  <si>
    <t>Няндомский муниципальный район</t>
  </si>
  <si>
    <t>11644000</t>
  </si>
  <si>
    <t>Мошинское</t>
  </si>
  <si>
    <t>11644428</t>
  </si>
  <si>
    <t>Няндомское</t>
  </si>
  <si>
    <t>11644101</t>
  </si>
  <si>
    <t>Шалакушское</t>
  </si>
  <si>
    <t>11644431</t>
  </si>
  <si>
    <t>Онежский муниципальный район</t>
  </si>
  <si>
    <t>11646000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</si>
  <si>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</si>
  <si>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</si>
  <si>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</si>
  <si>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</si>
  <si>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</si>
  <si>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</si>
  <si>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</si>
  <si>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</si>
  <si>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</si>
  <si>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</si>
  <si>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</si>
  <si>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</si>
  <si>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</si>
  <si>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</si>
  <si>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</si>
  <si>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</si>
  <si>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</si>
  <si>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</si>
  <si>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Пинежский муниципальный район</t>
  </si>
  <si>
    <t>11648000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</si>
  <si>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</si>
  <si>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</si>
  <si>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</si>
  <si>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</si>
  <si>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</si>
  <si>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</si>
  <si>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</si>
  <si>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</si>
  <si>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</si>
  <si>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</si>
  <si>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</si>
  <si>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</si>
  <si>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</si>
  <si>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</si>
  <si>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</si>
  <si>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</si>
  <si>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</si>
  <si>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</si>
  <si>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</si>
  <si>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</si>
  <si>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</si>
  <si>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</si>
  <si>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</si>
  <si>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</si>
  <si>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</si>
  <si>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</si>
  <si>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</si>
  <si>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</si>
  <si>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Плесецкий муниципальный район</t>
  </si>
  <si>
    <t>11650000</t>
  </si>
  <si>
    <t>Емцовское</t>
  </si>
  <si>
    <t>11650402</t>
  </si>
  <si>
    <t>Кенозерское</t>
  </si>
  <si>
    <t>11650404</t>
  </si>
  <si>
    <t>Коневское</t>
  </si>
  <si>
    <t>11650412</t>
  </si>
  <si>
    <t>Обозерское</t>
  </si>
  <si>
    <t>11650163</t>
  </si>
  <si>
    <t>Оксовское</t>
  </si>
  <si>
    <t>11650416</t>
  </si>
  <si>
    <t>Плесецкое</t>
  </si>
  <si>
    <t>11650151</t>
  </si>
  <si>
    <t>Пуксоозерское</t>
  </si>
  <si>
    <t>11650422</t>
  </si>
  <si>
    <t>Савинское</t>
  </si>
  <si>
    <t>11650180</t>
  </si>
  <si>
    <t>Самодедское</t>
  </si>
  <si>
    <t>11650426</t>
  </si>
  <si>
    <t>Североонежское</t>
  </si>
  <si>
    <t>11650188</t>
  </si>
  <si>
    <t>Тарасовское</t>
  </si>
  <si>
    <t>11650428</t>
  </si>
  <si>
    <t>Ундозерское</t>
  </si>
  <si>
    <t>11650432</t>
  </si>
  <si>
    <t>Федовское</t>
  </si>
  <si>
    <t>11650436</t>
  </si>
  <si>
    <t>Ярнемское</t>
  </si>
  <si>
    <t>11650452</t>
  </si>
  <si>
    <t>Приморский муниципальный район</t>
  </si>
  <si>
    <t>11652000</t>
  </si>
  <si>
    <t>Боброво-Лявленское</t>
  </si>
  <si>
    <t>11652406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</si>
  <si>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</si>
  <si>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</si>
  <si>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</si>
  <si>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</si>
  <si>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</si>
  <si>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</si>
  <si>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</si>
  <si>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</si>
  <si>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</si>
  <si>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</si>
  <si>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</si>
  <si>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</si>
  <si>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</si>
  <si>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</si>
  <si>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</si>
  <si>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</si>
  <si>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</si>
  <si>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Северодвинск</t>
  </si>
  <si>
    <t>11730000</t>
  </si>
  <si>
    <t>Устьянский муниципальный район</t>
  </si>
  <si>
    <t>11654000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</si>
  <si>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</si>
  <si>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</si>
  <si>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</si>
  <si>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</si>
  <si>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</si>
  <si>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</si>
  <si>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</si>
  <si>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</si>
  <si>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</si>
  <si>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</si>
  <si>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</si>
  <si>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</si>
  <si>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</si>
  <si>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</si>
  <si>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</si>
  <si>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</si>
  <si>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</si>
  <si>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</si>
  <si>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</si>
  <si>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</si>
  <si>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</si>
  <si>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</si>
  <si>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</si>
  <si>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</si>
  <si>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</si>
  <si>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</si>
  <si>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Строевское</t>
  </si>
  <si>
    <t>11654444</t>
  </si>
  <si>
    <t>Череновское</t>
  </si>
  <si>
    <t>11654452</t>
  </si>
  <si>
    <t>Шангальское</t>
  </si>
  <si>
    <t>11654456</t>
  </si>
  <si>
    <t>Холмогорский муниципальный район</t>
  </si>
  <si>
    <t>11656000</t>
  </si>
  <si>
    <t>Белогорское</t>
  </si>
  <si>
    <t>11656404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</si>
  <si>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</si>
  <si>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</si>
  <si>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</si>
  <si>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</si>
  <si>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</si>
  <si>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</si>
  <si>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</si>
  <si>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</si>
  <si>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</si>
  <si>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</si>
  <si>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</si>
  <si>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</si>
  <si>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</si>
  <si>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</si>
  <si>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</si>
  <si>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</si>
  <si>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</si>
  <si>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</si>
  <si>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</si>
  <si>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</si>
  <si>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</si>
  <si>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Холмогорское</t>
  </si>
  <si>
    <t>11656460</t>
  </si>
  <si>
    <t>Шенкурский муниципальный район</t>
  </si>
  <si>
    <t>11658000</t>
  </si>
  <si>
    <t>Верхоледское</t>
  </si>
  <si>
    <t>11658404</t>
  </si>
  <si>
    <t>Верхопаденьгское</t>
  </si>
  <si>
    <t>11658408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</si>
  <si>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</si>
  <si>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</si>
  <si>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</si>
  <si>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</si>
  <si>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</si>
  <si>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</si>
  <si>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</si>
  <si>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</si>
  <si>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</si>
  <si>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</si>
  <si>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</si>
  <si>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Шенкурское</t>
  </si>
  <si>
    <t>11658101</t>
  </si>
  <si>
    <t>МО_ОКТМО</t>
  </si>
  <si>
    <t>О</t>
  </si>
  <si>
    <t>Архангельск, Архангельск (11701000);</t>
  </si>
  <si>
    <t>Централизованная система водоснабжения</t>
  </si>
  <si>
    <t>Вид деятельности:_x000D_
  - Транспортировка. Питьевая вода_x000D_
_x000D_
Территория оказания услуг:_x000D_
  - Архангельск, Архангельск (11701000);_x000D_
_x000D_
Централизованная система холодного водоснабжения:_x000D_
  - Централизованная система водоснабжения</t>
  </si>
  <si>
    <t>Архангельск (11701000)</t>
  </si>
  <si>
    <t>3.12.1</t>
  </si>
  <si>
    <t>3.12.2</t>
  </si>
  <si>
    <t>3.12.3</t>
  </si>
  <si>
    <t>3.12.4</t>
  </si>
  <si>
    <t>коммунальные услуги</t>
  </si>
  <si>
    <t>расходы по спецодежде</t>
  </si>
  <si>
    <t>прочие расходы</t>
  </si>
  <si>
    <t>контроль качества воды</t>
  </si>
  <si>
    <t>https://portal.eias.ru/Portal/DownloadPage.aspx?type=12&amp;guid=3705b071-4bfe-443b-b094-0ac7f517e875</t>
  </si>
  <si>
    <t>https://portal.eias.ru/Portal/DownloadPage.aspx?type=12&amp;guid=574e3892-569d-46ff-9245-2df10674cc24</t>
  </si>
  <si>
    <t>24.04.2022 23:15:43</t>
  </si>
</sst>
</file>

<file path=xl/styles.xml><?xml version="1.0" encoding="utf-8"?>
<styleSheet xmlns="http://schemas.openxmlformats.org/spreadsheetml/2006/main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18">
    <xf numFmtId="49" fontId="0" fillId="0" borderId="0" applyBorder="0">
      <alignment vertical="top"/>
    </xf>
    <xf numFmtId="0" fontId="3" fillId="0" borderId="0"/>
    <xf numFmtId="165" fontId="3" fillId="0" borderId="0"/>
    <xf numFmtId="0" fontId="3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64" fontId="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3" fillId="3" borderId="2" applyNumberFormat="0">
      <alignment horizontal="center" vertical="center"/>
    </xf>
    <xf numFmtId="0" fontId="14" fillId="4" borderId="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0" fillId="0" borderId="0"/>
    <xf numFmtId="0" fontId="48" fillId="0" borderId="0"/>
    <xf numFmtId="0" fontId="2" fillId="0" borderId="0"/>
    <xf numFmtId="0" fontId="32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6" fillId="0" borderId="0" applyBorder="0">
      <alignment vertical="top"/>
    </xf>
    <xf numFmtId="49" fontId="6" fillId="6" borderId="0" applyBorder="0">
      <alignment vertical="top"/>
    </xf>
    <xf numFmtId="49" fontId="32" fillId="0" borderId="0" applyBorder="0">
      <alignment vertical="top"/>
    </xf>
    <xf numFmtId="49" fontId="6" fillId="0" borderId="0" applyBorder="0">
      <alignment vertical="top"/>
    </xf>
    <xf numFmtId="0" fontId="20" fillId="0" borderId="0"/>
    <xf numFmtId="49" fontId="6" fillId="0" borderId="0" applyBorder="0">
      <alignment vertical="top"/>
    </xf>
    <xf numFmtId="0" fontId="20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57" fillId="0" borderId="0" applyNumberFormat="0" applyFill="0" applyBorder="0" applyAlignment="0" applyProtection="0"/>
    <xf numFmtId="0" fontId="58" fillId="0" borderId="32" applyNumberFormat="0" applyFill="0" applyAlignment="0" applyProtection="0"/>
    <xf numFmtId="0" fontId="59" fillId="0" borderId="33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1" fillId="15" borderId="0" applyNumberFormat="0" applyBorder="0" applyAlignment="0" applyProtection="0"/>
    <xf numFmtId="0" fontId="62" fillId="16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35" applyNumberFormat="0" applyAlignment="0" applyProtection="0"/>
    <xf numFmtId="0" fontId="65" fillId="18" borderId="36" applyNumberFormat="0" applyAlignment="0" applyProtection="0"/>
    <xf numFmtId="0" fontId="66" fillId="0" borderId="37" applyNumberFormat="0" applyFill="0" applyAlignment="0" applyProtection="0"/>
    <xf numFmtId="0" fontId="67" fillId="19" borderId="38" applyNumberFormat="0" applyAlignment="0" applyProtection="0"/>
    <xf numFmtId="0" fontId="68" fillId="0" borderId="0" applyNumberFormat="0" applyFill="0" applyBorder="0" applyAlignment="0" applyProtection="0"/>
    <xf numFmtId="0" fontId="30" fillId="20" borderId="39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49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49" fillId="44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0" fillId="45" borderId="0" applyBorder="0">
      <alignment vertical="top"/>
    </xf>
    <xf numFmtId="49" fontId="32" fillId="0" borderId="0" applyBorder="0">
      <alignment vertical="top"/>
    </xf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81" fillId="0" borderId="0"/>
    <xf numFmtId="49" fontId="32" fillId="0" borderId="0" applyBorder="0">
      <alignment vertical="top"/>
    </xf>
    <xf numFmtId="0" fontId="85" fillId="0" borderId="0"/>
    <xf numFmtId="49" fontId="30" fillId="45" borderId="0" applyBorder="0">
      <alignment vertical="top"/>
    </xf>
    <xf numFmtId="49" fontId="32" fillId="0" borderId="0" applyBorder="0">
      <alignment vertical="top"/>
    </xf>
    <xf numFmtId="49" fontId="30" fillId="45" borderId="0" applyBorder="0">
      <alignment vertical="top"/>
    </xf>
    <xf numFmtId="49" fontId="30" fillId="45" borderId="0" applyBorder="0">
      <alignment vertical="top"/>
    </xf>
  </cellStyleXfs>
  <cellXfs count="728">
    <xf numFmtId="49" fontId="0" fillId="0" borderId="0" xfId="0">
      <alignment vertical="top"/>
    </xf>
    <xf numFmtId="49" fontId="36" fillId="10" borderId="10" xfId="99" applyFont="1" applyFill="1" applyBorder="1" applyAlignment="1" applyProtection="1">
      <alignment horizontal="right" vertical="center"/>
    </xf>
    <xf numFmtId="0" fontId="6" fillId="0" borderId="12" xfId="52" applyFont="1" applyFill="1" applyBorder="1" applyAlignment="1" applyProtection="1">
      <alignment horizontal="left" vertical="center" wrapText="1" indent="1"/>
    </xf>
    <xf numFmtId="169" fontId="6" fillId="9" borderId="5" xfId="52" applyNumberFormat="1" applyFont="1" applyFill="1" applyBorder="1" applyAlignment="1" applyProtection="1">
      <alignment horizontal="right" vertical="center" wrapText="1"/>
      <protection locked="0"/>
    </xf>
    <xf numFmtId="14" fontId="6" fillId="0" borderId="0" xfId="52" applyNumberFormat="1" applyFont="1" applyFill="1" applyBorder="1" applyAlignment="1" applyProtection="1">
      <alignment horizontal="center" vertical="center" wrapText="1"/>
    </xf>
    <xf numFmtId="4" fontId="6" fillId="5" borderId="31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52" applyFont="1" applyFill="1" applyBorder="1" applyAlignment="1" applyProtection="1">
      <alignment horizontal="left" vertical="center" wrapText="1" indent="2"/>
    </xf>
    <xf numFmtId="0" fontId="6" fillId="0" borderId="5" xfId="52" applyFont="1" applyFill="1" applyBorder="1" applyAlignment="1" applyProtection="1">
      <alignment horizontal="left" vertical="center" wrapText="1" indent="1"/>
    </xf>
    <xf numFmtId="4" fontId="6" fillId="7" borderId="5" xfId="52" applyNumberFormat="1" applyFont="1" applyFill="1" applyBorder="1" applyAlignment="1" applyProtection="1">
      <alignment horizontal="right" vertical="center" wrapText="1"/>
    </xf>
    <xf numFmtId="49" fontId="8" fillId="0" borderId="0" xfId="99" applyFont="1" applyFill="1" applyBorder="1" applyAlignment="1" applyProtection="1">
      <alignment horizontal="center" vertical="center"/>
    </xf>
    <xf numFmtId="49" fontId="6" fillId="0" borderId="42" xfId="52" applyNumberFormat="1" applyFont="1" applyFill="1" applyBorder="1" applyAlignment="1" applyProtection="1">
      <alignment horizontal="center" vertical="center" wrapText="1"/>
    </xf>
    <xf numFmtId="49" fontId="25" fillId="0" borderId="43" xfId="32" applyNumberFormat="1" applyFont="1" applyFill="1" applyBorder="1" applyAlignment="1" applyProtection="1">
      <alignment horizontal="center" vertical="center" wrapText="1"/>
    </xf>
    <xf numFmtId="0" fontId="18" fillId="0" borderId="0" xfId="54" applyFont="1" applyFill="1" applyBorder="1" applyAlignment="1" applyProtection="1">
      <alignment vertical="center" wrapText="1"/>
    </xf>
    <xf numFmtId="0" fontId="18" fillId="0" borderId="0" xfId="54" applyFont="1" applyBorder="1" applyAlignment="1">
      <alignment vertical="center" wrapText="1"/>
    </xf>
    <xf numFmtId="0" fontId="11" fillId="0" borderId="0" xfId="52" applyFont="1" applyFill="1" applyBorder="1" applyAlignment="1" applyProtection="1">
      <alignment vertical="center" wrapText="1"/>
    </xf>
    <xf numFmtId="49" fontId="49" fillId="0" borderId="0" xfId="52" applyNumberFormat="1" applyFont="1" applyFill="1" applyAlignment="1" applyProtection="1">
      <alignment horizontal="center" vertical="center" wrapText="1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7" applyFont="1" applyAlignment="1" applyProtection="1">
      <alignment vertical="center" wrapText="1"/>
    </xf>
    <xf numFmtId="49" fontId="11" fillId="0" borderId="0" xfId="47" applyFont="1" applyAlignment="1" applyProtection="1">
      <alignment vertical="center"/>
    </xf>
    <xf numFmtId="0" fontId="11" fillId="0" borderId="0" xfId="46" applyFont="1" applyAlignment="1" applyProtection="1">
      <alignment horizontal="center" vertical="center" wrapText="1"/>
    </xf>
    <xf numFmtId="0" fontId="6" fillId="0" borderId="0" xfId="46" applyFont="1" applyAlignment="1" applyProtection="1">
      <alignment vertical="center" wrapText="1"/>
    </xf>
    <xf numFmtId="0" fontId="6" fillId="0" borderId="0" xfId="46" applyFont="1" applyAlignment="1" applyProtection="1">
      <alignment horizontal="left" vertical="center" wrapText="1"/>
    </xf>
    <xf numFmtId="0" fontId="6" fillId="0" borderId="0" xfId="46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49" applyNumberFormat="1" applyFont="1" applyFill="1" applyAlignment="1" applyProtection="1">
      <alignment vertical="center" wrapText="1"/>
    </xf>
    <xf numFmtId="0" fontId="11" fillId="0" borderId="0" xfId="49" applyFont="1" applyFill="1" applyAlignment="1" applyProtection="1">
      <alignment horizontal="left" vertical="center" wrapText="1"/>
    </xf>
    <xf numFmtId="0" fontId="11" fillId="0" borderId="0" xfId="49" applyFont="1" applyFill="1" applyAlignment="1" applyProtection="1">
      <alignment vertical="center" wrapText="1"/>
    </xf>
    <xf numFmtId="0" fontId="6" fillId="0" borderId="0" xfId="49" applyFont="1" applyAlignment="1" applyProtection="1">
      <alignment vertical="center" wrapText="1"/>
    </xf>
    <xf numFmtId="0" fontId="6" fillId="0" borderId="0" xfId="49" applyFont="1" applyFill="1" applyAlignment="1" applyProtection="1">
      <alignment vertical="center"/>
    </xf>
    <xf numFmtId="0" fontId="11" fillId="0" borderId="0" xfId="49" applyFont="1" applyFill="1" applyBorder="1" applyAlignment="1" applyProtection="1">
      <alignment vertical="center" wrapText="1"/>
    </xf>
    <xf numFmtId="49" fontId="11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2" applyFont="1" applyFill="1" applyAlignment="1" applyProtection="1">
      <alignment vertical="center" wrapText="1"/>
    </xf>
    <xf numFmtId="0" fontId="20" fillId="0" borderId="0" xfId="45" applyProtection="1"/>
    <xf numFmtId="0" fontId="6" fillId="0" borderId="0" xfId="48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19" fillId="8" borderId="0" xfId="52" applyFont="1" applyFill="1" applyAlignment="1" applyProtection="1">
      <alignment horizontal="center" vertical="center" wrapText="1"/>
    </xf>
    <xf numFmtId="0" fontId="6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9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2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5" fillId="0" borderId="0" xfId="52" applyFont="1" applyFill="1" applyAlignment="1" applyProtection="1">
      <alignment horizontal="center" vertical="center" wrapText="1"/>
    </xf>
    <xf numFmtId="0" fontId="25" fillId="0" borderId="0" xfId="46" applyFont="1" applyAlignment="1" applyProtection="1">
      <alignment horizontal="center" vertical="center"/>
    </xf>
    <xf numFmtId="0" fontId="29" fillId="0" borderId="0" xfId="52" applyFont="1" applyFill="1" applyBorder="1" applyAlignment="1" applyProtection="1">
      <alignment horizontal="center" vertical="center" wrapText="1"/>
    </xf>
    <xf numFmtId="49" fontId="6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46" applyFont="1" applyAlignment="1" applyProtection="1">
      <alignment horizontal="center" vertical="center"/>
    </xf>
    <xf numFmtId="49" fontId="19" fillId="8" borderId="0" xfId="52" applyNumberFormat="1" applyFont="1" applyFill="1" applyAlignment="1" applyProtection="1">
      <alignment horizontal="center" vertical="center" wrapText="1"/>
    </xf>
    <xf numFmtId="0" fontId="6" fillId="0" borderId="24" xfId="46" applyFont="1" applyFill="1" applyBorder="1" applyAlignment="1" applyProtection="1">
      <alignment horizontal="center" vertical="center" wrapText="1"/>
    </xf>
    <xf numFmtId="0" fontId="6" fillId="7" borderId="24" xfId="49" applyFont="1" applyFill="1" applyBorder="1" applyAlignment="1" applyProtection="1">
      <alignment horizontal="center" vertical="center"/>
    </xf>
    <xf numFmtId="49" fontId="6" fillId="7" borderId="24" xfId="49" applyNumberFormat="1" applyFont="1" applyFill="1" applyBorder="1" applyAlignment="1" applyProtection="1">
      <alignment horizontal="center" vertical="center" wrapText="1"/>
    </xf>
    <xf numFmtId="49" fontId="6" fillId="0" borderId="24" xfId="49" applyNumberFormat="1" applyFont="1" applyFill="1" applyBorder="1" applyAlignment="1" applyProtection="1">
      <alignment horizontal="center" vertical="center" wrapText="1"/>
    </xf>
    <xf numFmtId="0" fontId="6" fillId="0" borderId="24" xfId="32" applyFont="1" applyFill="1" applyBorder="1" applyAlignment="1" applyProtection="1">
      <alignment horizontal="center" vertical="center" wrapText="1"/>
    </xf>
    <xf numFmtId="0" fontId="6" fillId="0" borderId="24" xfId="52" applyFont="1" applyFill="1" applyBorder="1" applyAlignment="1" applyProtection="1">
      <alignment horizontal="center" vertical="center" wrapText="1"/>
    </xf>
    <xf numFmtId="49" fontId="6" fillId="0" borderId="24" xfId="46" applyNumberFormat="1" applyFont="1" applyFill="1" applyBorder="1" applyAlignment="1" applyProtection="1">
      <alignment horizontal="left" vertical="center" wrapText="1"/>
    </xf>
    <xf numFmtId="49" fontId="6" fillId="9" borderId="24" xfId="46" applyNumberFormat="1" applyFont="1" applyFill="1" applyBorder="1" applyAlignment="1" applyProtection="1">
      <alignment horizontal="left" vertical="center" wrapText="1"/>
      <protection locked="0"/>
    </xf>
    <xf numFmtId="49" fontId="6" fillId="9" borderId="24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/>
    <xf numFmtId="0" fontId="6" fillId="0" borderId="0" xfId="31" applyFont="1" applyFill="1" applyBorder="1" applyAlignment="1" applyProtection="1">
      <alignment vertical="center" wrapText="1"/>
    </xf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0" applyNumberFormat="1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5" xfId="52" applyFont="1" applyFill="1" applyBorder="1" applyAlignment="1" applyProtection="1">
      <alignment horizontal="center" vertical="center" wrapText="1"/>
    </xf>
    <xf numFmtId="49" fontId="0" fillId="0" borderId="25" xfId="0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25" fillId="0" borderId="0" xfId="52" applyFont="1" applyFill="1" applyBorder="1" applyAlignment="1" applyProtection="1">
      <alignment horizontal="center" vertical="center" wrapText="1"/>
    </xf>
    <xf numFmtId="0" fontId="6" fillId="0" borderId="0" xfId="52" applyFont="1" applyFill="1" applyBorder="1" applyAlignment="1" applyProtection="1">
      <alignment vertical="center" wrapText="1"/>
    </xf>
    <xf numFmtId="0" fontId="6" fillId="0" borderId="0" xfId="52" applyFont="1" applyFill="1" applyBorder="1" applyAlignment="1" applyProtection="1">
      <alignment horizontal="right" vertical="center" wrapText="1"/>
    </xf>
    <xf numFmtId="49" fontId="25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9" fillId="0" borderId="0" xfId="46" applyFont="1" applyFill="1" applyAlignment="1" applyProtection="1">
      <alignment horizontal="center" vertical="center"/>
    </xf>
    <xf numFmtId="0" fontId="6" fillId="0" borderId="0" xfId="46" applyFont="1" applyFill="1" applyProtection="1"/>
    <xf numFmtId="0" fontId="29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Protection="1"/>
    <xf numFmtId="0" fontId="6" fillId="0" borderId="24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5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horizontal="center" vertical="center"/>
    </xf>
    <xf numFmtId="49" fontId="8" fillId="10" borderId="26" xfId="0" applyFont="1" applyFill="1" applyBorder="1" applyAlignment="1" applyProtection="1">
      <alignment horizontal="center" vertical="center"/>
    </xf>
    <xf numFmtId="49" fontId="36" fillId="10" borderId="27" xfId="0" applyFont="1" applyFill="1" applyBorder="1" applyAlignment="1" applyProtection="1">
      <alignment horizontal="left" vertical="center"/>
    </xf>
    <xf numFmtId="0" fontId="21" fillId="0" borderId="0" xfId="49" applyFont="1" applyFill="1" applyAlignment="1" applyProtection="1">
      <alignment vertical="center" wrapText="1"/>
    </xf>
    <xf numFmtId="0" fontId="6" fillId="0" borderId="0" xfId="49" applyFont="1" applyFill="1" applyAlignment="1" applyProtection="1">
      <alignment vertical="center" wrapText="1"/>
    </xf>
    <xf numFmtId="0" fontId="6" fillId="0" borderId="0" xfId="49" applyFont="1" applyFill="1" applyBorder="1" applyAlignment="1" applyProtection="1">
      <alignment vertical="center" wrapText="1"/>
    </xf>
    <xf numFmtId="0" fontId="6" fillId="0" borderId="0" xfId="49" applyFont="1" applyFill="1" applyBorder="1" applyAlignment="1" applyProtection="1">
      <alignment horizontal="right" vertical="center" wrapText="1" indent="1"/>
    </xf>
    <xf numFmtId="14" fontId="11" fillId="0" borderId="0" xfId="49" applyNumberFormat="1" applyFont="1" applyFill="1" applyBorder="1" applyAlignment="1" applyProtection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21" fillId="0" borderId="0" xfId="49" applyFont="1" applyFill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6" fillId="0" borderId="0" xfId="49" applyNumberFormat="1" applyFont="1" applyFill="1" applyBorder="1" applyAlignment="1" applyProtection="1">
      <alignment horizontal="right" vertical="center" wrapText="1" indent="1"/>
    </xf>
    <xf numFmtId="0" fontId="11" fillId="0" borderId="0" xfId="49" applyFont="1" applyFill="1" applyAlignment="1" applyProtection="1">
      <alignment horizontal="center" vertical="center" wrapText="1"/>
    </xf>
    <xf numFmtId="0" fontId="49" fillId="0" borderId="0" xfId="49" applyFont="1" applyFill="1" applyAlignment="1" applyProtection="1">
      <alignment horizontal="center" vertical="center" wrapText="1"/>
    </xf>
    <xf numFmtId="0" fontId="6" fillId="0" borderId="0" xfId="49" applyFont="1" applyFill="1" applyAlignment="1" applyProtection="1">
      <alignment horizontal="center" vertical="center" wrapText="1"/>
    </xf>
    <xf numFmtId="0" fontId="6" fillId="0" borderId="0" xfId="49" applyFont="1" applyFill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center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14" fontId="6" fillId="0" borderId="0" xfId="49" applyNumberFormat="1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9" fillId="0" borderId="0" xfId="0" applyFont="1" applyFill="1" applyProtection="1">
      <alignment vertical="top"/>
    </xf>
    <xf numFmtId="49" fontId="0" fillId="5" borderId="31" xfId="0" applyFill="1" applyBorder="1" applyAlignment="1" applyProtection="1">
      <alignment horizontal="left" vertical="center" wrapText="1"/>
      <protection locked="0"/>
    </xf>
    <xf numFmtId="49" fontId="0" fillId="0" borderId="31" xfId="0" applyFill="1" applyBorder="1" applyAlignment="1" applyProtection="1">
      <alignment horizontal="left" vertical="center" wrapText="1"/>
    </xf>
    <xf numFmtId="0" fontId="0" fillId="0" borderId="3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3"/>
    <xf numFmtId="49" fontId="6" fillId="0" borderId="0" xfId="38">
      <alignment vertical="top"/>
    </xf>
    <xf numFmtId="0" fontId="35" fillId="0" borderId="0" xfId="49" applyFont="1" applyFill="1" applyAlignment="1" applyProtection="1">
      <alignment vertical="top" wrapText="1"/>
    </xf>
    <xf numFmtId="0" fontId="35" fillId="0" borderId="0" xfId="49" applyFont="1" applyFill="1" applyAlignment="1" applyProtection="1">
      <alignment horizontal="right" vertical="top" wrapText="1"/>
    </xf>
    <xf numFmtId="0" fontId="49" fillId="0" borderId="0" xfId="49" applyFont="1" applyFill="1" applyBorder="1" applyAlignment="1" applyProtection="1">
      <alignment horizontal="right" vertical="center" wrapText="1" indent="1"/>
    </xf>
    <xf numFmtId="49" fontId="49" fillId="0" borderId="0" xfId="49" applyNumberFormat="1" applyFont="1" applyFill="1" applyBorder="1" applyAlignment="1" applyProtection="1">
      <alignment horizontal="center" vertical="center" wrapText="1"/>
    </xf>
    <xf numFmtId="0" fontId="29" fillId="0" borderId="0" xfId="52" applyFont="1" applyFill="1" applyAlignment="1" applyProtection="1">
      <alignment horizontal="center" vertical="center" wrapText="1"/>
    </xf>
    <xf numFmtId="0" fontId="28" fillId="0" borderId="0" xfId="52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0" fillId="0" borderId="0" xfId="52" applyFont="1" applyFill="1" applyAlignment="1" applyProtection="1">
      <alignment vertical="center" wrapText="1"/>
    </xf>
    <xf numFmtId="0" fontId="9" fillId="0" borderId="0" xfId="52" applyFont="1" applyFill="1" applyAlignment="1" applyProtection="1">
      <alignment vertical="center" wrapText="1"/>
    </xf>
    <xf numFmtId="0" fontId="41" fillId="0" borderId="0" xfId="52" applyFont="1" applyFill="1" applyAlignment="1" applyProtection="1">
      <alignment horizontal="center" vertical="center" wrapText="1"/>
    </xf>
    <xf numFmtId="0" fontId="49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42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39" applyNumberFormat="1" applyFill="1" applyAlignment="1" applyProtection="1">
      <alignment vertical="center"/>
    </xf>
    <xf numFmtId="49" fontId="6" fillId="0" borderId="0" xfId="38" applyFill="1" applyProtection="1">
      <alignment vertical="top"/>
    </xf>
    <xf numFmtId="0" fontId="50" fillId="0" borderId="0" xfId="35" applyFont="1" applyFill="1" applyProtection="1"/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9" xfId="38" applyFont="1" applyFill="1" applyBorder="1" applyAlignment="1" applyProtection="1">
      <alignment horizontal="right" vertical="center" wrapText="1"/>
    </xf>
    <xf numFmtId="49" fontId="36" fillId="10" borderId="10" xfId="38" applyFont="1" applyFill="1" applyBorder="1" applyAlignment="1" applyProtection="1">
      <alignment horizontal="left" vertical="center" indent="2"/>
    </xf>
    <xf numFmtId="49" fontId="6" fillId="10" borderId="10" xfId="38" applyFont="1" applyFill="1" applyBorder="1" applyAlignment="1" applyProtection="1">
      <alignment horizontal="right" vertical="center" wrapText="1"/>
    </xf>
    <xf numFmtId="49" fontId="6" fillId="10" borderId="11" xfId="38" applyFont="1" applyFill="1" applyBorder="1" applyAlignment="1" applyProtection="1">
      <alignment horizontal="right" vertical="center" wrapText="1"/>
    </xf>
    <xf numFmtId="0" fontId="49" fillId="0" borderId="0" xfId="52" applyFont="1" applyFill="1" applyAlignment="1" applyProtection="1">
      <alignment vertical="center" wrapText="1"/>
    </xf>
    <xf numFmtId="49" fontId="6" fillId="7" borderId="5" xfId="52" applyNumberFormat="1" applyFont="1" applyFill="1" applyBorder="1" applyAlignment="1" applyProtection="1">
      <alignment horizontal="center" vertical="center" wrapText="1"/>
    </xf>
    <xf numFmtId="49" fontId="36" fillId="10" borderId="10" xfId="38" applyFont="1" applyFill="1" applyBorder="1" applyAlignment="1" applyProtection="1">
      <alignment horizontal="left" vertical="center" indent="1"/>
    </xf>
    <xf numFmtId="0" fontId="49" fillId="0" borderId="0" xfId="39" applyNumberFormat="1" applyFont="1" applyFill="1" applyAlignment="1" applyProtection="1">
      <alignment vertical="center"/>
    </xf>
    <xf numFmtId="49" fontId="25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0" xfId="38" applyFont="1" applyFill="1" applyBorder="1" applyAlignment="1" applyProtection="1">
      <alignment horizontal="right" vertical="center" wrapText="1"/>
    </xf>
    <xf numFmtId="49" fontId="8" fillId="10" borderId="11" xfId="38" applyFont="1" applyFill="1" applyBorder="1" applyAlignment="1" applyProtection="1">
      <alignment horizontal="right" vertical="center" wrapText="1"/>
    </xf>
    <xf numFmtId="49" fontId="6" fillId="0" borderId="0" xfId="50" applyNumberFormat="1" applyFont="1" applyFill="1" applyBorder="1" applyAlignment="1" applyProtection="1">
      <alignment vertical="center" wrapText="1"/>
    </xf>
    <xf numFmtId="49" fontId="6" fillId="0" borderId="13" xfId="32" applyNumberFormat="1" applyFont="1" applyFill="1" applyBorder="1" applyAlignment="1" applyProtection="1">
      <alignment horizontal="center" vertical="center" wrapText="1"/>
    </xf>
    <xf numFmtId="49" fontId="6" fillId="0" borderId="12" xfId="32" applyNumberFormat="1" applyFont="1" applyFill="1" applyBorder="1" applyAlignment="1" applyProtection="1">
      <alignment horizontal="center" vertical="center" wrapText="1"/>
    </xf>
    <xf numFmtId="0" fontId="6" fillId="12" borderId="7" xfId="46" applyFont="1" applyFill="1" applyBorder="1" applyAlignment="1">
      <alignment horizontal="center" vertical="center"/>
    </xf>
    <xf numFmtId="0" fontId="6" fillId="12" borderId="14" xfId="46" applyFont="1" applyFill="1" applyBorder="1" applyAlignment="1">
      <alignment horizontal="center" vertical="center"/>
    </xf>
    <xf numFmtId="0" fontId="6" fillId="10" borderId="9" xfId="32" applyNumberFormat="1" applyFont="1" applyFill="1" applyBorder="1" applyAlignment="1" applyProtection="1">
      <alignment horizontal="center" vertical="center" wrapText="1"/>
    </xf>
    <xf numFmtId="49" fontId="6" fillId="10" borderId="10" xfId="50" applyNumberFormat="1" applyFont="1" applyFill="1" applyBorder="1" applyAlignment="1" applyProtection="1">
      <alignment horizontal="center" vertical="center" wrapText="1"/>
    </xf>
    <xf numFmtId="49" fontId="6" fillId="10" borderId="10" xfId="32" applyNumberFormat="1" applyFont="1" applyFill="1" applyBorder="1" applyAlignment="1" applyProtection="1">
      <alignment horizontal="center" vertical="center" wrapText="1"/>
    </xf>
    <xf numFmtId="49" fontId="6" fillId="10" borderId="10" xfId="39" applyNumberFormat="1" applyFill="1" applyBorder="1" applyAlignment="1" applyProtection="1">
      <alignment horizontal="left" vertical="center"/>
    </xf>
    <xf numFmtId="0" fontId="6" fillId="10" borderId="11" xfId="39" applyNumberFormat="1" applyFill="1" applyBorder="1" applyAlignment="1" applyProtection="1">
      <alignment vertical="center"/>
    </xf>
    <xf numFmtId="0" fontId="49" fillId="10" borderId="15" xfId="52" applyFont="1" applyFill="1" applyBorder="1" applyAlignment="1" applyProtection="1">
      <alignment horizontal="center" vertical="center" wrapText="1"/>
    </xf>
    <xf numFmtId="0" fontId="49" fillId="10" borderId="16" xfId="52" applyFont="1" applyFill="1" applyBorder="1" applyAlignment="1" applyProtection="1">
      <alignment horizontal="center" vertical="center" wrapText="1"/>
    </xf>
    <xf numFmtId="49" fontId="49" fillId="10" borderId="16" xfId="52" applyNumberFormat="1" applyFont="1" applyFill="1" applyBorder="1" applyAlignment="1" applyProtection="1">
      <alignment horizontal="left" vertical="center" wrapText="1"/>
    </xf>
    <xf numFmtId="49" fontId="49" fillId="10" borderId="17" xfId="52" applyNumberFormat="1" applyFont="1" applyFill="1" applyBorder="1" applyAlignment="1" applyProtection="1">
      <alignment horizontal="left" vertical="center" wrapText="1"/>
    </xf>
    <xf numFmtId="49" fontId="36" fillId="10" borderId="10" xfId="0" applyFont="1" applyFill="1" applyBorder="1" applyAlignment="1" applyProtection="1">
      <alignment horizontal="left" vertical="center" indent="1"/>
    </xf>
    <xf numFmtId="49" fontId="49" fillId="0" borderId="0" xfId="50" applyNumberFormat="1" applyFont="1" applyFill="1" applyBorder="1" applyAlignment="1" applyProtection="1">
      <alignment horizontal="center" vertical="center" wrapText="1"/>
    </xf>
    <xf numFmtId="3" fontId="49" fillId="0" borderId="0" xfId="51" applyNumberFormat="1" applyFont="1" applyFill="1" applyBorder="1" applyAlignment="1" applyProtection="1">
      <alignment horizontal="center" vertical="center" wrapText="1"/>
    </xf>
    <xf numFmtId="49" fontId="36" fillId="10" borderId="11" xfId="38" applyFont="1" applyFill="1" applyBorder="1" applyAlignment="1" applyProtection="1">
      <alignment horizontal="left" vertical="center" indent="1"/>
    </xf>
    <xf numFmtId="49" fontId="51" fillId="0" borderId="5" xfId="35" applyNumberFormat="1" applyFont="1" applyFill="1" applyBorder="1" applyAlignment="1" applyProtection="1">
      <alignment horizontal="left" vertical="center" wrapText="1" indent="1"/>
    </xf>
    <xf numFmtId="49" fontId="51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39" applyNumberFormat="1" applyAlignment="1" applyProtection="1">
      <alignment vertical="center"/>
    </xf>
    <xf numFmtId="0" fontId="49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38" fillId="0" borderId="0" xfId="39" applyNumberFormat="1" applyFont="1" applyAlignment="1" applyProtection="1">
      <alignment vertical="center"/>
    </xf>
    <xf numFmtId="0" fontId="38" fillId="0" borderId="0" xfId="39" applyNumberFormat="1" applyFont="1" applyBorder="1" applyAlignment="1" applyProtection="1">
      <alignment vertical="center"/>
    </xf>
    <xf numFmtId="0" fontId="52" fillId="0" borderId="0" xfId="39" applyNumberFormat="1" applyFont="1" applyBorder="1" applyAlignment="1" applyProtection="1">
      <alignment vertical="center"/>
    </xf>
    <xf numFmtId="0" fontId="20" fillId="0" borderId="0" xfId="39" applyNumberFormat="1" applyFont="1" applyBorder="1" applyAlignment="1" applyProtection="1">
      <alignment vertical="center"/>
    </xf>
    <xf numFmtId="0" fontId="53" fillId="0" borderId="0" xfId="39" applyNumberFormat="1" applyFont="1" applyBorder="1" applyAlignment="1" applyProtection="1">
      <alignment horizontal="center" vertical="center"/>
    </xf>
    <xf numFmtId="0" fontId="51" fillId="14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1" xfId="0" applyNumberFormat="1" applyFill="1" applyBorder="1" applyAlignment="1" applyProtection="1">
      <alignment horizontal="center" vertical="center" wrapText="1"/>
    </xf>
    <xf numFmtId="0" fontId="6" fillId="9" borderId="24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39" applyNumberFormat="1" applyBorder="1" applyAlignment="1" applyProtection="1">
      <alignment vertical="center"/>
    </xf>
    <xf numFmtId="49" fontId="0" fillId="10" borderId="10" xfId="0" applyFont="1" applyFill="1" applyBorder="1" applyAlignment="1" applyProtection="1">
      <alignment horizontal="right" vertical="center" wrapText="1"/>
    </xf>
    <xf numFmtId="49" fontId="0" fillId="10" borderId="11" xfId="0" applyFont="1" applyFill="1" applyBorder="1" applyAlignment="1" applyProtection="1">
      <alignment horizontal="right" vertical="center" wrapText="1"/>
    </xf>
    <xf numFmtId="0" fontId="49" fillId="0" borderId="0" xfId="52" applyFont="1" applyFill="1" applyAlignment="1" applyProtection="1">
      <alignment horizontal="center" vertical="center" wrapText="1"/>
    </xf>
    <xf numFmtId="0" fontId="25" fillId="0" borderId="0" xfId="32" applyNumberFormat="1" applyFont="1" applyFill="1" applyBorder="1" applyAlignment="1" applyProtection="1">
      <alignment horizontal="center" vertical="center" wrapText="1"/>
    </xf>
    <xf numFmtId="0" fontId="49" fillId="0" borderId="0" xfId="52" applyFont="1" applyFill="1" applyBorder="1" applyAlignment="1" applyProtection="1">
      <alignment vertical="center" wrapText="1"/>
    </xf>
    <xf numFmtId="0" fontId="49" fillId="0" borderId="21" xfId="39" applyNumberFormat="1" applyFont="1" applyBorder="1" applyAlignment="1">
      <alignment vertical="center"/>
    </xf>
    <xf numFmtId="0" fontId="6" fillId="0" borderId="5" xfId="46" applyFont="1" applyFill="1" applyBorder="1" applyAlignment="1" applyProtection="1">
      <alignment horizontal="center" vertical="center"/>
    </xf>
    <xf numFmtId="49" fontId="6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9" fillId="0" borderId="0" xfId="0" applyFont="1" applyFill="1" applyAlignment="1" applyProtection="1">
      <alignment vertical="top"/>
    </xf>
    <xf numFmtId="49" fontId="49" fillId="8" borderId="0" xfId="0" applyFont="1" applyFill="1" applyAlignment="1" applyProtection="1">
      <alignment vertical="top"/>
    </xf>
    <xf numFmtId="0" fontId="44" fillId="0" borderId="0" xfId="49" applyFont="1" applyFill="1" applyAlignment="1" applyProtection="1">
      <alignment vertical="center" wrapText="1"/>
    </xf>
    <xf numFmtId="0" fontId="45" fillId="0" borderId="0" xfId="49" applyFont="1" applyFill="1" applyAlignment="1" applyProtection="1">
      <alignment vertical="center" wrapText="1"/>
    </xf>
    <xf numFmtId="0" fontId="45" fillId="0" borderId="0" xfId="49" applyFont="1" applyAlignment="1" applyProtection="1">
      <alignment vertical="center" wrapText="1"/>
    </xf>
    <xf numFmtId="0" fontId="45" fillId="0" borderId="0" xfId="52" applyFont="1" applyFill="1" applyAlignment="1" applyProtection="1">
      <alignment vertical="center" wrapText="1"/>
    </xf>
    <xf numFmtId="0" fontId="55" fillId="0" borderId="0" xfId="52" applyFont="1" applyFill="1" applyAlignment="1" applyProtection="1">
      <alignment vertical="center" wrapText="1"/>
    </xf>
    <xf numFmtId="0" fontId="55" fillId="0" borderId="0" xfId="39" applyNumberFormat="1" applyFont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Fill="1" applyAlignment="1" applyProtection="1">
      <alignment vertical="center"/>
    </xf>
    <xf numFmtId="0" fontId="55" fillId="0" borderId="0" xfId="39" applyNumberFormat="1" applyFont="1" applyAlignment="1">
      <alignment vertical="center"/>
    </xf>
    <xf numFmtId="49" fontId="46" fillId="0" borderId="0" xfId="0" applyFont="1" applyFill="1" applyBorder="1" applyProtection="1">
      <alignment vertical="top"/>
    </xf>
    <xf numFmtId="0" fontId="46" fillId="0" borderId="0" xfId="52" applyFont="1" applyFill="1" applyAlignment="1" applyProtection="1">
      <alignment vertical="center" wrapText="1"/>
    </xf>
    <xf numFmtId="0" fontId="45" fillId="0" borderId="0" xfId="46" applyFont="1" applyFill="1" applyProtection="1"/>
    <xf numFmtId="0" fontId="45" fillId="0" borderId="0" xfId="46" applyFont="1" applyProtection="1"/>
    <xf numFmtId="49" fontId="46" fillId="8" borderId="0" xfId="0" applyFont="1" applyFill="1" applyProtection="1">
      <alignment vertical="top"/>
    </xf>
    <xf numFmtId="49" fontId="46" fillId="0" borderId="0" xfId="0" applyFont="1" applyFill="1" applyProtection="1">
      <alignment vertical="top"/>
    </xf>
    <xf numFmtId="49" fontId="53" fillId="0" borderId="0" xfId="0" applyFont="1" applyFill="1" applyProtection="1">
      <alignment vertical="top"/>
    </xf>
    <xf numFmtId="0" fontId="49" fillId="0" borderId="0" xfId="49" applyFont="1" applyFill="1" applyAlignment="1" applyProtection="1">
      <alignment vertical="center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2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left" vertical="center" wrapText="1"/>
    </xf>
    <xf numFmtId="0" fontId="6" fillId="9" borderId="24" xfId="49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29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1" fillId="0" borderId="0" xfId="31" applyFont="1" applyFill="1" applyBorder="1" applyAlignment="1" applyProtection="1">
      <alignment vertical="center" wrapText="1"/>
    </xf>
    <xf numFmtId="49" fontId="49" fillId="0" borderId="0" xfId="39" applyFont="1">
      <alignment vertical="top"/>
    </xf>
    <xf numFmtId="49" fontId="6" fillId="0" borderId="0" xfId="38" applyFont="1">
      <alignment vertical="top"/>
    </xf>
    <xf numFmtId="49" fontId="29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7" fillId="9" borderId="5" xfId="27" applyNumberFormat="1" applyFill="1" applyBorder="1" applyAlignment="1" applyProtection="1">
      <alignment horizontal="left" vertical="center" wrapText="1"/>
      <protection locked="0"/>
    </xf>
    <xf numFmtId="0" fontId="53" fillId="0" borderId="0" xfId="38" applyNumberFormat="1" applyFont="1">
      <alignment vertical="top"/>
    </xf>
    <xf numFmtId="49" fontId="53" fillId="0" borderId="0" xfId="38" applyNumberFormat="1" applyFont="1">
      <alignment vertical="top"/>
    </xf>
    <xf numFmtId="0" fontId="6" fillId="10" borderId="9" xfId="52" applyFont="1" applyFill="1" applyBorder="1" applyAlignment="1" applyProtection="1">
      <alignment vertical="center" wrapText="1"/>
    </xf>
    <xf numFmtId="49" fontId="36" fillId="10" borderId="10" xfId="38" applyFont="1" applyFill="1" applyBorder="1" applyAlignment="1" applyProtection="1">
      <alignment horizontal="left" vertical="center"/>
    </xf>
    <xf numFmtId="49" fontId="23" fillId="10" borderId="10" xfId="38" applyFont="1" applyFill="1" applyBorder="1" applyAlignment="1" applyProtection="1">
      <alignment horizontal="center" vertical="top"/>
    </xf>
    <xf numFmtId="49" fontId="23" fillId="10" borderId="11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49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29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2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5" xfId="0" applyNumberFormat="1" applyFont="1" applyBorder="1" applyProtection="1">
      <alignment vertical="top"/>
    </xf>
    <xf numFmtId="49" fontId="49" fillId="0" borderId="0" xfId="38" applyFont="1">
      <alignment vertical="top"/>
    </xf>
    <xf numFmtId="0" fontId="53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horizontal="left" vertical="center" wrapText="1" indent="1"/>
    </xf>
    <xf numFmtId="0" fontId="53" fillId="0" borderId="0" xfId="52" applyFont="1" applyFill="1" applyAlignment="1" applyProtection="1">
      <alignment horizontal="left" vertical="center" indent="1"/>
    </xf>
    <xf numFmtId="0" fontId="53" fillId="0" borderId="0" xfId="52" applyNumberFormat="1" applyFont="1" applyFill="1" applyAlignment="1" applyProtection="1">
      <alignment horizontal="left" vertical="center" indent="1"/>
    </xf>
    <xf numFmtId="0" fontId="49" fillId="0" borderId="0" xfId="52" applyFont="1" applyFill="1" applyAlignment="1" applyProtection="1">
      <alignment horizontal="left" vertical="center" wrapText="1" indent="1"/>
    </xf>
    <xf numFmtId="0" fontId="54" fillId="0" borderId="0" xfId="52" applyFont="1" applyFill="1" applyAlignment="1" applyProtection="1">
      <alignment horizontal="left" vertical="center" wrapText="1" indent="1"/>
    </xf>
    <xf numFmtId="0" fontId="74" fillId="0" borderId="0" xfId="52" applyFont="1" applyFill="1" applyAlignment="1" applyProtection="1">
      <alignment horizontal="left" vertical="center" indent="1"/>
    </xf>
    <xf numFmtId="0" fontId="54" fillId="0" borderId="0" xfId="52" applyFont="1" applyFill="1" applyAlignment="1" applyProtection="1">
      <alignment vertical="center" wrapText="1"/>
    </xf>
    <xf numFmtId="0" fontId="53" fillId="0" borderId="0" xfId="52" applyFont="1" applyFill="1" applyAlignment="1" applyProtection="1">
      <alignment vertical="center"/>
    </xf>
    <xf numFmtId="0" fontId="53" fillId="0" borderId="0" xfId="52" applyNumberFormat="1" applyFont="1" applyFill="1" applyAlignment="1" applyProtection="1">
      <alignment vertical="center"/>
    </xf>
    <xf numFmtId="0" fontId="75" fillId="0" borderId="0" xfId="52" applyFont="1" applyFill="1" applyAlignment="1" applyProtection="1">
      <alignment vertical="center"/>
    </xf>
    <xf numFmtId="0" fontId="71" fillId="0" borderId="0" xfId="52" applyFont="1" applyFill="1" applyAlignment="1" applyProtection="1">
      <alignment vertical="center" wrapText="1"/>
    </xf>
    <xf numFmtId="0" fontId="68" fillId="0" borderId="0" xfId="52" applyFont="1" applyFill="1" applyAlignment="1" applyProtection="1">
      <alignment vertical="center"/>
    </xf>
    <xf numFmtId="0" fontId="6" fillId="0" borderId="41" xfId="52" applyFont="1" applyFill="1" applyBorder="1" applyAlignment="1" applyProtection="1">
      <alignment vertical="center" wrapText="1"/>
    </xf>
    <xf numFmtId="49" fontId="32" fillId="0" borderId="0" xfId="100" applyProtection="1">
      <alignment vertical="top"/>
    </xf>
    <xf numFmtId="49" fontId="32" fillId="0" borderId="0" xfId="100">
      <alignment vertical="top"/>
    </xf>
    <xf numFmtId="49" fontId="0" fillId="0" borderId="22" xfId="0" applyFill="1" applyBorder="1" applyProtection="1">
      <alignment vertical="top"/>
    </xf>
    <xf numFmtId="14" fontId="43" fillId="0" borderId="5" xfId="50" applyNumberFormat="1" applyFont="1" applyFill="1" applyBorder="1" applyAlignment="1" applyProtection="1">
      <alignment horizontal="center" vertical="center" wrapText="1"/>
    </xf>
    <xf numFmtId="14" fontId="6" fillId="0" borderId="5" xfId="50" applyNumberFormat="1" applyFont="1" applyFill="1" applyBorder="1" applyAlignment="1" applyProtection="1">
      <alignment horizontal="left" vertical="center" wrapText="1" indent="1"/>
    </xf>
    <xf numFmtId="49" fontId="67" fillId="10" borderId="10" xfId="38" applyFont="1" applyFill="1" applyBorder="1" applyAlignment="1" applyProtection="1">
      <alignment horizontal="center" vertical="center" wrapText="1"/>
    </xf>
    <xf numFmtId="0" fontId="25" fillId="0" borderId="0" xfId="52" applyNumberFormat="1" applyFont="1" applyFill="1" applyBorder="1" applyAlignment="1" applyProtection="1">
      <alignment horizontal="center" vertical="center" wrapText="1"/>
    </xf>
    <xf numFmtId="0" fontId="25" fillId="0" borderId="0" xfId="52" applyFont="1" applyFill="1" applyBorder="1" applyAlignment="1" applyProtection="1">
      <alignment horizontal="center" vertical="top" wrapText="1"/>
    </xf>
    <xf numFmtId="14" fontId="6" fillId="7" borderId="5" xfId="50" applyNumberFormat="1" applyFont="1" applyFill="1" applyBorder="1" applyAlignment="1" applyProtection="1">
      <alignment horizontal="left" vertical="center" wrapText="1" indent="1"/>
    </xf>
    <xf numFmtId="0" fontId="6" fillId="0" borderId="5" xfId="52" applyFont="1" applyFill="1" applyBorder="1" applyAlignment="1" applyProtection="1">
      <alignment vertical="center" wrapText="1"/>
    </xf>
    <xf numFmtId="0" fontId="6" fillId="10" borderId="10" xfId="52" applyFont="1" applyFill="1" applyBorder="1" applyAlignment="1" applyProtection="1">
      <alignment vertical="center" wrapText="1"/>
    </xf>
    <xf numFmtId="0" fontId="6" fillId="0" borderId="9" xfId="32" applyFont="1" applyFill="1" applyBorder="1" applyAlignment="1" applyProtection="1">
      <alignment horizontal="left" vertical="top" wrapText="1"/>
    </xf>
    <xf numFmtId="0" fontId="49" fillId="10" borderId="11" xfId="52" applyFont="1" applyFill="1" applyBorder="1" applyAlignment="1" applyProtection="1">
      <alignment vertical="center" wrapText="1"/>
    </xf>
    <xf numFmtId="49" fontId="6" fillId="0" borderId="5" xfId="5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6" fillId="0" borderId="0" xfId="43" applyNumberFormat="1" applyFont="1" applyFill="1" applyBorder="1" applyAlignment="1" applyProtection="1">
      <alignment horizontal="center" vertical="center" wrapText="1"/>
    </xf>
    <xf numFmtId="0" fontId="76" fillId="0" borderId="0" xfId="50" applyNumberFormat="1" applyFont="1" applyFill="1" applyBorder="1" applyAlignment="1" applyProtection="1">
      <alignment horizontal="center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2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6" xfId="52" applyNumberFormat="1" applyFont="1" applyFill="1" applyBorder="1" applyAlignment="1" applyProtection="1">
      <alignment horizontal="center" vertical="center" wrapText="1"/>
    </xf>
    <xf numFmtId="0" fontId="6" fillId="0" borderId="16" xfId="43" applyFont="1" applyFill="1" applyBorder="1" applyAlignment="1" applyProtection="1">
      <alignment horizontal="left" vertical="center" wrapText="1" indent="2"/>
    </xf>
    <xf numFmtId="0" fontId="6" fillId="0" borderId="16" xfId="50" applyNumberFormat="1" applyFont="1" applyFill="1" applyBorder="1" applyAlignment="1" applyProtection="1">
      <alignment horizontal="left" vertical="center" wrapText="1"/>
    </xf>
    <xf numFmtId="49" fontId="6" fillId="0" borderId="16" xfId="52" applyNumberFormat="1" applyFont="1" applyFill="1" applyBorder="1" applyAlignment="1" applyProtection="1">
      <alignment vertical="center" wrapText="1"/>
    </xf>
    <xf numFmtId="49" fontId="6" fillId="0" borderId="0" xfId="52" applyNumberFormat="1" applyFont="1" applyFill="1" applyBorder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vertical="center" wrapText="1"/>
    </xf>
    <xf numFmtId="0" fontId="6" fillId="0" borderId="5" xfId="52" applyNumberFormat="1" applyFont="1" applyFill="1" applyBorder="1" applyAlignment="1" applyProtection="1">
      <alignment horizontal="left" vertical="top" wrapText="1"/>
    </xf>
    <xf numFmtId="49" fontId="76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2" applyFont="1" applyFill="1" applyAlignment="1" applyProtection="1">
      <alignment vertical="center"/>
    </xf>
    <xf numFmtId="0" fontId="6" fillId="0" borderId="0" xfId="52" applyNumberFormat="1" applyFont="1" applyFill="1" applyAlignment="1" applyProtection="1">
      <alignment vertical="center"/>
    </xf>
    <xf numFmtId="0" fontId="6" fillId="0" borderId="21" xfId="52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2" xfId="0" applyFill="1" applyBorder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3" applyNumberFormat="1"/>
    <xf numFmtId="0" fontId="6" fillId="7" borderId="9" xfId="50" applyNumberFormat="1" applyFont="1" applyFill="1" applyBorder="1" applyAlignment="1" applyProtection="1">
      <alignment horizontal="left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6" fillId="0" borderId="0" xfId="98">
      <alignment vertical="top"/>
    </xf>
    <xf numFmtId="14" fontId="78" fillId="0" borderId="0" xfId="49" applyNumberFormat="1" applyFont="1" applyFill="1" applyBorder="1" applyAlignment="1" applyProtection="1">
      <alignment horizontal="center" vertical="center" wrapText="1"/>
    </xf>
    <xf numFmtId="0" fontId="78" fillId="0" borderId="0" xfId="49" applyFont="1" applyFill="1" applyAlignment="1" applyProtection="1">
      <alignment horizontal="left" vertical="center" wrapText="1"/>
    </xf>
    <xf numFmtId="0" fontId="53" fillId="0" borderId="0" xfId="49" applyFont="1" applyFill="1" applyAlignment="1" applyProtection="1">
      <alignment vertical="center"/>
    </xf>
    <xf numFmtId="0" fontId="78" fillId="0" borderId="0" xfId="49" applyNumberFormat="1" applyFont="1" applyFill="1" applyBorder="1" applyAlignment="1" applyProtection="1">
      <alignment horizontal="center" vertical="center" wrapText="1"/>
    </xf>
    <xf numFmtId="0" fontId="79" fillId="0" borderId="0" xfId="49" applyFont="1" applyFill="1" applyBorder="1" applyAlignment="1" applyProtection="1">
      <alignment horizontal="right" vertical="center" wrapText="1" indent="1"/>
    </xf>
    <xf numFmtId="0" fontId="79" fillId="0" borderId="29" xfId="50" applyNumberFormat="1" applyFont="1" applyFill="1" applyBorder="1" applyAlignment="1" applyProtection="1">
      <alignment horizontal="center" vertical="center" wrapText="1"/>
    </xf>
    <xf numFmtId="0" fontId="79" fillId="0" borderId="0" xfId="49" applyFont="1" applyFill="1" applyBorder="1" applyAlignment="1" applyProtection="1">
      <alignment horizontal="center" vertical="center" wrapText="1"/>
    </xf>
    <xf numFmtId="0" fontId="79" fillId="0" borderId="0" xfId="49" applyFont="1" applyFill="1" applyAlignment="1" applyProtection="1">
      <alignment vertical="center" wrapText="1"/>
    </xf>
    <xf numFmtId="0" fontId="53" fillId="0" borderId="0" xfId="49" applyFont="1" applyAlignment="1" applyProtection="1">
      <alignment horizontal="center" vertical="center" wrapText="1"/>
    </xf>
    <xf numFmtId="0" fontId="79" fillId="0" borderId="0" xfId="49" applyFont="1" applyAlignment="1" applyProtection="1">
      <alignment vertical="center" wrapText="1"/>
    </xf>
    <xf numFmtId="0" fontId="80" fillId="0" borderId="0" xfId="49" applyFont="1" applyFill="1" applyAlignment="1" applyProtection="1">
      <alignment vertical="center" wrapText="1"/>
    </xf>
    <xf numFmtId="0" fontId="79" fillId="0" borderId="0" xfId="49" applyNumberFormat="1" applyFont="1" applyFill="1" applyBorder="1" applyAlignment="1" applyProtection="1">
      <alignment horizontal="center" vertical="center" wrapText="1"/>
    </xf>
    <xf numFmtId="0" fontId="53" fillId="0" borderId="0" xfId="49" applyFont="1" applyFill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right" vertical="center" wrapText="1" indent="1"/>
    </xf>
    <xf numFmtId="0" fontId="11" fillId="0" borderId="0" xfId="49" applyFont="1" applyFill="1" applyAlignment="1" applyProtection="1">
      <alignment horizontal="left" vertical="center" wrapText="1"/>
    </xf>
    <xf numFmtId="0" fontId="21" fillId="0" borderId="0" xfId="49" applyFont="1" applyFill="1" applyAlignment="1" applyProtection="1">
      <alignment vertical="center" wrapText="1"/>
    </xf>
    <xf numFmtId="0" fontId="6" fillId="0" borderId="0" xfId="49" applyFont="1" applyFill="1" applyAlignment="1" applyProtection="1">
      <alignment vertical="center" wrapText="1"/>
    </xf>
    <xf numFmtId="0" fontId="6" fillId="0" borderId="0" xfId="49" applyFont="1" applyFill="1" applyBorder="1" applyAlignment="1" applyProtection="1">
      <alignment horizontal="right" vertical="center" wrapText="1" indent="1"/>
    </xf>
    <xf numFmtId="14" fontId="11" fillId="0" borderId="0" xfId="49" applyNumberFormat="1" applyFont="1" applyFill="1" applyBorder="1" applyAlignment="1" applyProtection="1">
      <alignment horizontal="center" vertical="center" wrapText="1"/>
    </xf>
    <xf numFmtId="0" fontId="11" fillId="0" borderId="0" xfId="49" applyNumberFormat="1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45" fillId="0" borderId="0" xfId="49" applyFont="1" applyFill="1" applyAlignment="1" applyProtection="1">
      <alignment vertical="center" wrapText="1"/>
    </xf>
    <xf numFmtId="0" fontId="6" fillId="0" borderId="0" xfId="52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12" xfId="52" applyFont="1" applyFill="1" applyBorder="1" applyAlignment="1" applyProtection="1">
      <alignment horizontal="center" vertical="center" wrapText="1"/>
    </xf>
    <xf numFmtId="0" fontId="6" fillId="0" borderId="19" xfId="52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82" fillId="0" borderId="0" xfId="39" applyNumberFormat="1" applyFont="1" applyAlignment="1" applyProtection="1">
      <alignment vertical="center"/>
    </xf>
    <xf numFmtId="0" fontId="79" fillId="0" borderId="0" xfId="43" applyNumberFormat="1" applyFont="1" applyFill="1" applyBorder="1" applyAlignment="1" applyProtection="1">
      <alignment vertical="center" wrapText="1"/>
    </xf>
    <xf numFmtId="0" fontId="79" fillId="0" borderId="0" xfId="43" applyFont="1" applyFill="1" applyBorder="1" applyAlignment="1" applyProtection="1">
      <alignment vertical="center" wrapText="1"/>
    </xf>
    <xf numFmtId="49" fontId="79" fillId="0" borderId="0" xfId="50" applyNumberFormat="1" applyFont="1" applyFill="1" applyBorder="1" applyAlignment="1" applyProtection="1">
      <alignment horizontal="center" vertical="center" wrapText="1"/>
    </xf>
    <xf numFmtId="0" fontId="53" fillId="0" borderId="0" xfId="39" applyNumberFormat="1" applyFont="1" applyAlignment="1" applyProtection="1">
      <alignment vertical="center"/>
    </xf>
    <xf numFmtId="0" fontId="6" fillId="0" borderId="19" xfId="52" applyFont="1" applyFill="1" applyBorder="1" applyAlignment="1" applyProtection="1">
      <alignment horizontal="left" vertical="center" wrapText="1"/>
    </xf>
    <xf numFmtId="49" fontId="6" fillId="0" borderId="19" xfId="52" applyNumberFormat="1" applyFont="1" applyFill="1" applyBorder="1" applyAlignment="1" applyProtection="1">
      <alignment horizontal="center" vertical="center" wrapText="1"/>
    </xf>
    <xf numFmtId="49" fontId="6" fillId="0" borderId="19" xfId="52" applyNumberFormat="1" applyFont="1" applyFill="1" applyBorder="1" applyAlignment="1" applyProtection="1">
      <alignment horizontal="left" vertical="center" wrapText="1"/>
    </xf>
    <xf numFmtId="0" fontId="6" fillId="0" borderId="0" xfId="52" applyFont="1" applyFill="1" applyAlignment="1" applyProtection="1">
      <alignment horizontal="right" vertical="top" wrapText="1"/>
    </xf>
    <xf numFmtId="0" fontId="6" fillId="0" borderId="0" xfId="52" applyFont="1" applyFill="1" applyAlignment="1" applyProtection="1">
      <alignment horizontal="left" vertical="center" wrapText="1"/>
    </xf>
    <xf numFmtId="49" fontId="53" fillId="0" borderId="0" xfId="52" applyNumberFormat="1" applyFont="1" applyFill="1" applyAlignment="1" applyProtection="1">
      <alignment horizontal="center" vertical="center" wrapText="1"/>
    </xf>
    <xf numFmtId="0" fontId="79" fillId="0" borderId="0" xfId="52" applyFont="1" applyFill="1" applyBorder="1" applyAlignment="1" applyProtection="1">
      <alignment vertical="center" wrapText="1"/>
    </xf>
    <xf numFmtId="0" fontId="79" fillId="0" borderId="0" xfId="52" applyFont="1" applyFill="1" applyAlignment="1" applyProtection="1">
      <alignment vertical="center" wrapText="1"/>
    </xf>
    <xf numFmtId="0" fontId="78" fillId="0" borderId="0" xfId="52" applyFont="1" applyFill="1" applyAlignment="1" applyProtection="1">
      <alignment vertical="center" wrapText="1"/>
    </xf>
    <xf numFmtId="49" fontId="11" fillId="0" borderId="0" xfId="52" applyNumberFormat="1" applyFont="1" applyFill="1" applyAlignment="1" applyProtection="1">
      <alignment horizontal="center" vertical="center" wrapText="1"/>
    </xf>
    <xf numFmtId="0" fontId="11" fillId="0" borderId="0" xfId="52" applyNumberFormat="1" applyFont="1" applyFill="1" applyAlignment="1" applyProtection="1">
      <alignment vertical="center" wrapText="1"/>
    </xf>
    <xf numFmtId="0" fontId="6" fillId="0" borderId="0" xfId="54" applyFont="1" applyFill="1" applyBorder="1" applyAlignment="1" applyProtection="1">
      <alignment horizontal="center" vertical="center" wrapText="1"/>
    </xf>
    <xf numFmtId="0" fontId="8" fillId="0" borderId="0" xfId="52" applyFont="1" applyFill="1" applyBorder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center" vertical="center" wrapText="1"/>
    </xf>
    <xf numFmtId="49" fontId="11" fillId="0" borderId="0" xfId="52" applyNumberFormat="1" applyFont="1" applyFill="1" applyBorder="1" applyAlignment="1" applyProtection="1">
      <alignment horizontal="center" vertical="center" wrapText="1"/>
    </xf>
    <xf numFmtId="4" fontId="6" fillId="0" borderId="0" xfId="52" applyNumberFormat="1" applyFont="1" applyFill="1" applyBorder="1" applyAlignment="1" applyProtection="1">
      <alignment horizontal="right" vertical="center" wrapText="1"/>
    </xf>
    <xf numFmtId="9" fontId="8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52" applyNumberFormat="1" applyFont="1" applyFill="1" applyBorder="1" applyAlignment="1" applyProtection="1">
      <alignment vertical="center" wrapText="1"/>
    </xf>
    <xf numFmtId="49" fontId="78" fillId="0" borderId="0" xfId="52" applyNumberFormat="1" applyFont="1" applyFill="1" applyAlignment="1" applyProtection="1">
      <alignment horizontal="center" vertical="center" wrapText="1"/>
    </xf>
    <xf numFmtId="49" fontId="53" fillId="0" borderId="0" xfId="52" applyNumberFormat="1" applyFont="1" applyFill="1" applyBorder="1" applyAlignment="1" applyProtection="1">
      <alignment horizontal="center" vertical="center" wrapText="1"/>
    </xf>
    <xf numFmtId="49" fontId="79" fillId="0" borderId="0" xfId="52" applyNumberFormat="1" applyFont="1" applyFill="1" applyBorder="1" applyAlignment="1" applyProtection="1">
      <alignment horizontal="center" vertical="center" wrapText="1"/>
    </xf>
    <xf numFmtId="0" fontId="78" fillId="0" borderId="0" xfId="52" applyNumberFormat="1" applyFont="1" applyFill="1" applyAlignment="1" applyProtection="1">
      <alignment vertical="center" wrapText="1"/>
    </xf>
    <xf numFmtId="49" fontId="36" fillId="10" borderId="9" xfId="99" applyFont="1" applyFill="1" applyBorder="1" applyAlignment="1" applyProtection="1">
      <alignment horizontal="right" vertical="center"/>
    </xf>
    <xf numFmtId="49" fontId="36" fillId="10" borderId="11" xfId="99" applyFont="1" applyFill="1" applyBorder="1" applyAlignment="1" applyProtection="1">
      <alignment horizontal="right" vertical="center"/>
    </xf>
    <xf numFmtId="0" fontId="6" fillId="0" borderId="0" xfId="52" applyFont="1" applyFill="1" applyAlignment="1" applyProtection="1">
      <alignment horizontal="right" vertical="center" wrapText="1"/>
    </xf>
    <xf numFmtId="0" fontId="0" fillId="0" borderId="0" xfId="52" applyFont="1" applyFill="1" applyAlignment="1" applyProtection="1">
      <alignment vertical="center"/>
    </xf>
    <xf numFmtId="0" fontId="9" fillId="0" borderId="0" xfId="52" applyFont="1" applyFill="1" applyAlignment="1" applyProtection="1">
      <alignment horizontal="right" vertical="top" wrapText="1"/>
    </xf>
    <xf numFmtId="0" fontId="6" fillId="0" borderId="0" xfId="109" applyFont="1" applyFill="1" applyProtection="1"/>
    <xf numFmtId="49" fontId="25" fillId="0" borderId="44" xfId="32" applyNumberFormat="1" applyFont="1" applyFill="1" applyBorder="1" applyAlignment="1" applyProtection="1">
      <alignment horizontal="center" vertical="center" wrapText="1"/>
    </xf>
    <xf numFmtId="0" fontId="6" fillId="0" borderId="0" xfId="109" applyNumberFormat="1" applyFont="1" applyFill="1" applyBorder="1" applyAlignment="1" applyProtection="1">
      <alignment horizontal="center" wrapText="1"/>
    </xf>
    <xf numFmtId="49" fontId="6" fillId="0" borderId="31" xfId="52" applyNumberFormat="1" applyFont="1" applyFill="1" applyBorder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left" vertical="center" wrapText="1"/>
    </xf>
    <xf numFmtId="49" fontId="6" fillId="11" borderId="31" xfId="50" applyNumberFormat="1" applyFont="1" applyFill="1" applyBorder="1" applyAlignment="1" applyProtection="1">
      <alignment horizontal="left" vertical="center" wrapText="1"/>
    </xf>
    <xf numFmtId="4" fontId="6" fillId="7" borderId="31" xfId="52" applyNumberFormat="1" applyFont="1" applyFill="1" applyBorder="1" applyAlignment="1" applyProtection="1">
      <alignment horizontal="right" vertical="center" wrapText="1"/>
    </xf>
    <xf numFmtId="0" fontId="49" fillId="0" borderId="0" xfId="109" applyNumberFormat="1" applyFont="1" applyFill="1" applyBorder="1" applyAlignment="1" applyProtection="1">
      <alignment horizontal="center" wrapText="1"/>
    </xf>
    <xf numFmtId="0" fontId="6" fillId="0" borderId="46" xfId="52" applyNumberFormat="1" applyFont="1" applyFill="1" applyBorder="1" applyAlignment="1" applyProtection="1">
      <alignment horizontal="center" vertical="center" wrapText="1"/>
    </xf>
    <xf numFmtId="0" fontId="6" fillId="0" borderId="46" xfId="52" applyFont="1" applyFill="1" applyBorder="1" applyAlignment="1" applyProtection="1">
      <alignment horizontal="center" vertical="center" wrapText="1"/>
    </xf>
    <xf numFmtId="49" fontId="83" fillId="10" borderId="49" xfId="38" applyFont="1" applyFill="1" applyBorder="1" applyAlignment="1" applyProtection="1">
      <alignment horizontal="left" vertical="center"/>
    </xf>
    <xf numFmtId="49" fontId="36" fillId="10" borderId="51" xfId="38" applyFont="1" applyFill="1" applyBorder="1" applyAlignment="1" applyProtection="1">
      <alignment horizontal="left" vertical="center" indent="2"/>
    </xf>
    <xf numFmtId="49" fontId="36" fillId="10" borderId="50" xfId="38" applyFont="1" applyFill="1" applyBorder="1" applyAlignment="1" applyProtection="1">
      <alignment horizontal="left" vertical="center" indent="1"/>
    </xf>
    <xf numFmtId="49" fontId="36" fillId="10" borderId="50" xfId="38" applyFont="1" applyFill="1" applyBorder="1" applyAlignment="1" applyProtection="1">
      <alignment horizontal="left" vertical="center"/>
    </xf>
    <xf numFmtId="49" fontId="6" fillId="0" borderId="48" xfId="52" applyNumberFormat="1" applyFont="1" applyFill="1" applyBorder="1" applyAlignment="1" applyProtection="1">
      <alignment horizontal="center" vertical="center" wrapText="1"/>
    </xf>
    <xf numFmtId="0" fontId="6" fillId="0" borderId="48" xfId="52" applyFont="1" applyFill="1" applyBorder="1" applyAlignment="1" applyProtection="1">
      <alignment horizontal="center" vertical="center" wrapText="1"/>
    </xf>
    <xf numFmtId="4" fontId="6" fillId="7" borderId="48" xfId="52" applyNumberFormat="1" applyFont="1" applyFill="1" applyBorder="1" applyAlignment="1" applyProtection="1">
      <alignment horizontal="right" vertical="center" wrapText="1"/>
    </xf>
    <xf numFmtId="0" fontId="6" fillId="0" borderId="31" xfId="52" applyNumberFormat="1" applyFont="1" applyFill="1" applyBorder="1" applyAlignment="1" applyProtection="1">
      <alignment horizontal="center" vertical="center" wrapText="1"/>
    </xf>
    <xf numFmtId="49" fontId="83" fillId="10" borderId="54" xfId="38" applyFont="1" applyFill="1" applyBorder="1" applyAlignment="1" applyProtection="1">
      <alignment horizontal="left" vertical="center" indent="1"/>
    </xf>
    <xf numFmtId="49" fontId="83" fillId="10" borderId="49" xfId="38" applyFont="1" applyFill="1" applyBorder="1" applyAlignment="1" applyProtection="1">
      <alignment horizontal="left" vertical="center" indent="1"/>
    </xf>
    <xf numFmtId="0" fontId="49" fillId="0" borderId="0" xfId="109" applyNumberFormat="1" applyFont="1" applyFill="1" applyBorder="1" applyAlignment="1" applyProtection="1"/>
    <xf numFmtId="0" fontId="49" fillId="0" borderId="0" xfId="52" applyNumberFormat="1" applyFont="1" applyFill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left" vertical="center" wrapText="1" indent="1"/>
    </xf>
    <xf numFmtId="0" fontId="6" fillId="0" borderId="31" xfId="52" applyFont="1" applyFill="1" applyBorder="1" applyAlignment="1" applyProtection="1">
      <alignment horizontal="left" vertical="center" wrapText="1" indent="2"/>
    </xf>
    <xf numFmtId="0" fontId="51" fillId="0" borderId="0" xfId="109" applyFont="1" applyBorder="1"/>
    <xf numFmtId="0" fontId="6" fillId="0" borderId="0" xfId="32" applyFont="1" applyFill="1" applyBorder="1" applyAlignment="1" applyProtection="1">
      <alignment vertical="top" wrapText="1"/>
    </xf>
    <xf numFmtId="0" fontId="6" fillId="0" borderId="0" xfId="32" applyFont="1" applyFill="1" applyBorder="1" applyAlignment="1" applyProtection="1">
      <alignment horizontal="left" vertical="top" wrapText="1"/>
    </xf>
    <xf numFmtId="4" fontId="6" fillId="0" borderId="31" xfId="52" applyNumberFormat="1" applyFont="1" applyFill="1" applyBorder="1" applyAlignment="1" applyProtection="1">
      <alignment horizontal="center" vertical="center" wrapText="1"/>
    </xf>
    <xf numFmtId="0" fontId="9" fillId="0" borderId="0" xfId="52" applyFont="1" applyFill="1" applyAlignment="1" applyProtection="1">
      <alignment vertical="top"/>
    </xf>
    <xf numFmtId="49" fontId="11" fillId="0" borderId="0" xfId="99" applyFont="1" applyFill="1" applyBorder="1" applyProtection="1">
      <alignment vertical="top"/>
    </xf>
    <xf numFmtId="49" fontId="0" fillId="0" borderId="0" xfId="99" applyFont="1" applyFill="1" applyBorder="1" applyProtection="1">
      <alignment vertical="top"/>
    </xf>
    <xf numFmtId="49" fontId="25" fillId="0" borderId="0" xfId="99" applyFont="1" applyFill="1" applyBorder="1" applyAlignment="1" applyProtection="1">
      <alignment horizontal="center" vertical="center"/>
    </xf>
    <xf numFmtId="49" fontId="46" fillId="0" borderId="0" xfId="99" applyFont="1" applyFill="1" applyBorder="1" applyProtection="1">
      <alignment vertical="top"/>
    </xf>
    <xf numFmtId="0" fontId="87" fillId="0" borderId="0" xfId="52" applyFont="1" applyFill="1" applyAlignment="1" applyProtection="1">
      <alignment vertical="center" wrapText="1"/>
    </xf>
    <xf numFmtId="0" fontId="6" fillId="7" borderId="5" xfId="52" applyNumberFormat="1" applyFont="1" applyFill="1" applyBorder="1" applyAlignment="1" applyProtection="1">
      <alignment horizontal="right" vertical="center" wrapText="1"/>
    </xf>
    <xf numFmtId="49" fontId="6" fillId="0" borderId="45" xfId="52" applyNumberFormat="1" applyFont="1" applyFill="1" applyBorder="1" applyAlignment="1" applyProtection="1">
      <alignment horizontal="center" vertical="center" wrapText="1"/>
    </xf>
    <xf numFmtId="0" fontId="6" fillId="0" borderId="12" xfId="52" applyFont="1" applyFill="1" applyBorder="1" applyAlignment="1" applyProtection="1">
      <alignment vertical="top" wrapText="1"/>
    </xf>
    <xf numFmtId="0" fontId="6" fillId="0" borderId="18" xfId="52" applyFont="1" applyFill="1" applyBorder="1" applyAlignment="1" applyProtection="1">
      <alignment vertical="top" wrapText="1"/>
    </xf>
    <xf numFmtId="0" fontId="6" fillId="0" borderId="12" xfId="52" applyFont="1" applyFill="1" applyBorder="1" applyAlignment="1" applyProtection="1">
      <alignment vertical="center" wrapText="1"/>
    </xf>
    <xf numFmtId="0" fontId="6" fillId="0" borderId="18" xfId="52" applyFont="1" applyFill="1" applyBorder="1" applyAlignment="1" applyProtection="1">
      <alignment vertical="center" wrapText="1"/>
    </xf>
    <xf numFmtId="0" fontId="6" fillId="0" borderId="19" xfId="52" applyFont="1" applyFill="1" applyBorder="1" applyAlignment="1" applyProtection="1">
      <alignment vertical="center" wrapText="1"/>
    </xf>
    <xf numFmtId="49" fontId="6" fillId="9" borderId="5" xfId="52" applyNumberFormat="1" applyFont="1" applyFill="1" applyBorder="1" applyAlignment="1" applyProtection="1">
      <alignment vertical="center" wrapText="1"/>
      <protection locked="0"/>
    </xf>
    <xf numFmtId="49" fontId="6" fillId="10" borderId="9" xfId="52" applyNumberFormat="1" applyFont="1" applyFill="1" applyBorder="1" applyAlignment="1" applyProtection="1">
      <alignment vertical="center" wrapText="1"/>
    </xf>
    <xf numFmtId="4" fontId="6" fillId="7" borderId="12" xfId="52" applyNumberFormat="1" applyFont="1" applyFill="1" applyBorder="1" applyAlignment="1" applyProtection="1">
      <alignment horizontal="right" vertical="center" wrapText="1"/>
    </xf>
    <xf numFmtId="0" fontId="68" fillId="0" borderId="0" xfId="52" applyFont="1" applyFill="1" applyAlignment="1" applyProtection="1">
      <alignment vertical="center" wrapText="1"/>
    </xf>
    <xf numFmtId="49" fontId="25" fillId="0" borderId="22" xfId="32" applyNumberFormat="1" applyFont="1" applyFill="1" applyBorder="1" applyAlignment="1" applyProtection="1">
      <alignment horizontal="center" vertical="center" wrapText="1"/>
    </xf>
    <xf numFmtId="0" fontId="25" fillId="0" borderId="22" xfId="32" applyNumberFormat="1" applyFont="1" applyFill="1" applyBorder="1" applyAlignment="1" applyProtection="1">
      <alignment horizontal="center" vertical="center" wrapText="1"/>
    </xf>
    <xf numFmtId="0" fontId="88" fillId="0" borderId="0" xfId="52" applyFont="1" applyFill="1" applyAlignment="1" applyProtection="1">
      <alignment vertical="center" wrapText="1"/>
    </xf>
    <xf numFmtId="0" fontId="88" fillId="0" borderId="0" xfId="52" applyFont="1" applyFill="1" applyBorder="1" applyAlignment="1" applyProtection="1">
      <alignment vertical="center" wrapText="1"/>
    </xf>
    <xf numFmtId="49" fontId="6" fillId="11" borderId="5" xfId="50" applyNumberFormat="1" applyFont="1" applyFill="1" applyBorder="1" applyAlignment="1" applyProtection="1">
      <alignment horizontal="left" vertical="center" wrapText="1"/>
    </xf>
    <xf numFmtId="49" fontId="0" fillId="0" borderId="5" xfId="116" applyFont="1" applyFill="1" applyBorder="1" applyAlignment="1" applyProtection="1">
      <alignment horizontal="center" vertical="center"/>
    </xf>
    <xf numFmtId="49" fontId="0" fillId="0" borderId="0" xfId="114" applyFont="1" applyFill="1" applyProtection="1">
      <alignment vertical="top"/>
    </xf>
    <xf numFmtId="49" fontId="0" fillId="8" borderId="0" xfId="114" applyFont="1" applyFill="1" applyProtection="1">
      <alignment vertical="top"/>
    </xf>
    <xf numFmtId="49" fontId="49" fillId="8" borderId="0" xfId="114" applyFont="1" applyFill="1" applyProtection="1">
      <alignment vertical="top"/>
    </xf>
    <xf numFmtId="49" fontId="53" fillId="8" borderId="0" xfId="114" applyFont="1" applyFill="1" applyProtection="1">
      <alignment vertical="top"/>
    </xf>
    <xf numFmtId="49" fontId="53" fillId="0" borderId="0" xfId="114" applyFont="1" applyFill="1" applyProtection="1">
      <alignment vertical="top"/>
    </xf>
    <xf numFmtId="49" fontId="49" fillId="0" borderId="0" xfId="114" applyFont="1" applyFill="1" applyProtection="1">
      <alignment vertical="top"/>
    </xf>
    <xf numFmtId="49" fontId="49" fillId="0" borderId="0" xfId="114" applyFont="1" applyFill="1" applyAlignment="1" applyProtection="1">
      <alignment vertical="top"/>
    </xf>
    <xf numFmtId="0" fontId="49" fillId="0" borderId="0" xfId="114" applyNumberFormat="1" applyFont="1" applyFill="1" applyProtection="1">
      <alignment vertical="top"/>
    </xf>
    <xf numFmtId="0" fontId="55" fillId="0" borderId="0" xfId="114" applyNumberFormat="1" applyFont="1" applyFill="1" applyProtection="1">
      <alignment vertical="top"/>
    </xf>
    <xf numFmtId="49" fontId="49" fillId="0" borderId="0" xfId="114" applyFont="1" applyFill="1">
      <alignment vertical="top"/>
    </xf>
    <xf numFmtId="49" fontId="53" fillId="0" borderId="0" xfId="114" applyFont="1" applyFill="1">
      <alignment vertical="top"/>
    </xf>
    <xf numFmtId="0" fontId="89" fillId="0" borderId="0" xfId="114" applyNumberFormat="1" applyFont="1" applyFill="1">
      <alignment vertical="top"/>
    </xf>
    <xf numFmtId="0" fontId="6" fillId="0" borderId="0" xfId="52" applyFont="1" applyFill="1" applyAlignment="1" applyProtection="1">
      <alignment vertical="center" wrapText="1"/>
    </xf>
    <xf numFmtId="0" fontId="0" fillId="0" borderId="0" xfId="52" applyFont="1" applyFill="1" applyAlignment="1" applyProtection="1">
      <alignment vertical="center" wrapText="1"/>
    </xf>
    <xf numFmtId="0" fontId="6" fillId="0" borderId="0" xfId="52" applyFont="1" applyFill="1" applyBorder="1" applyAlignment="1" applyProtection="1">
      <alignment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4" fontId="6" fillId="9" borderId="5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center" vertical="center" wrapText="1"/>
    </xf>
    <xf numFmtId="4" fontId="6" fillId="9" borderId="19" xfId="52" applyNumberFormat="1" applyFont="1" applyFill="1" applyBorder="1" applyAlignment="1" applyProtection="1">
      <alignment horizontal="right" vertical="center" wrapText="1"/>
      <protection locked="0"/>
    </xf>
    <xf numFmtId="0" fontId="49" fillId="0" borderId="0" xfId="52" applyFont="1" applyFill="1" applyAlignment="1" applyProtection="1">
      <alignment vertical="center" wrapText="1"/>
    </xf>
    <xf numFmtId="49" fontId="49" fillId="0" borderId="0" xfId="52" applyNumberFormat="1" applyFont="1" applyFill="1" applyAlignment="1" applyProtection="1">
      <alignment horizontal="center" vertical="center" wrapText="1"/>
    </xf>
    <xf numFmtId="0" fontId="6" fillId="0" borderId="0" xfId="109" applyNumberFormat="1" applyFont="1" applyFill="1" applyBorder="1" applyAlignment="1" applyProtection="1">
      <alignment horizontal="center" wrapText="1"/>
    </xf>
    <xf numFmtId="49" fontId="6" fillId="0" borderId="31" xfId="52" applyNumberFormat="1" applyFont="1" applyFill="1" applyBorder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left" vertical="center" wrapText="1"/>
    </xf>
    <xf numFmtId="0" fontId="6" fillId="0" borderId="31" xfId="52" applyFont="1" applyFill="1" applyBorder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left" vertical="center" wrapText="1" indent="1"/>
    </xf>
    <xf numFmtId="0" fontId="6" fillId="0" borderId="31" xfId="52" applyFont="1" applyFill="1" applyBorder="1" applyAlignment="1" applyProtection="1">
      <alignment horizontal="left" vertical="center" wrapText="1" indent="2"/>
    </xf>
    <xf numFmtId="0" fontId="53" fillId="0" borderId="0" xfId="52" applyFont="1" applyFill="1" applyAlignment="1" applyProtection="1">
      <alignment vertical="center" wrapText="1"/>
    </xf>
    <xf numFmtId="0" fontId="53" fillId="0" borderId="0" xfId="52" applyNumberFormat="1" applyFont="1" applyFill="1" applyAlignment="1" applyProtection="1">
      <alignment vertical="center" wrapText="1"/>
    </xf>
    <xf numFmtId="4" fontId="6" fillId="0" borderId="31" xfId="52" applyNumberFormat="1" applyFont="1" applyFill="1" applyBorder="1" applyAlignment="1" applyProtection="1">
      <alignment horizontal="center" vertical="center" wrapText="1"/>
    </xf>
    <xf numFmtId="4" fontId="6" fillId="9" borderId="31" xfId="52" applyNumberFormat="1" applyFont="1" applyFill="1" applyBorder="1" applyAlignment="1" applyProtection="1">
      <alignment horizontal="right" vertical="center" wrapText="1"/>
      <protection locked="0"/>
    </xf>
    <xf numFmtId="4" fontId="6" fillId="9" borderId="46" xfId="52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32" applyFont="1" applyFill="1" applyBorder="1" applyAlignment="1" applyProtection="1">
      <alignment horizontal="left" vertical="top" wrapText="1"/>
    </xf>
    <xf numFmtId="4" fontId="6" fillId="0" borderId="46" xfId="52" applyNumberFormat="1" applyFont="1" applyFill="1" applyBorder="1" applyAlignment="1" applyProtection="1">
      <alignment horizontal="center" vertical="center" wrapText="1"/>
    </xf>
    <xf numFmtId="4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49" xfId="52" applyFont="1" applyFill="1" applyBorder="1" applyAlignment="1" applyProtection="1">
      <alignment horizontal="left" vertical="center" wrapText="1" indent="1"/>
    </xf>
    <xf numFmtId="49" fontId="6" fillId="0" borderId="55" xfId="52" applyNumberFormat="1" applyFont="1" applyFill="1" applyBorder="1" applyAlignment="1" applyProtection="1">
      <alignment horizontal="center" vertical="center" wrapText="1"/>
    </xf>
    <xf numFmtId="49" fontId="84" fillId="0" borderId="5" xfId="52" applyNumberFormat="1" applyFont="1" applyFill="1" applyBorder="1" applyAlignment="1" applyProtection="1">
      <alignment horizontal="left" vertical="center" wrapText="1" indent="1"/>
    </xf>
    <xf numFmtId="49" fontId="12" fillId="0" borderId="5" xfId="106" applyNumberFormat="1" applyFont="1" applyFill="1" applyBorder="1" applyAlignment="1" applyProtection="1">
      <alignment horizontal="center" vertical="center" wrapText="1"/>
    </xf>
    <xf numFmtId="0" fontId="88" fillId="0" borderId="0" xfId="109" applyFont="1"/>
    <xf numFmtId="0" fontId="87" fillId="0" borderId="0" xfId="109" applyFont="1"/>
    <xf numFmtId="0" fontId="90" fillId="0" borderId="0" xfId="109" applyNumberFormat="1" applyFont="1" applyFill="1" applyBorder="1" applyAlignment="1" applyProtection="1">
      <alignment horizontal="right" vertical="top"/>
    </xf>
    <xf numFmtId="0" fontId="73" fillId="0" borderId="0" xfId="52" applyFont="1" applyFill="1" applyAlignment="1" applyProtection="1">
      <alignment vertical="center" wrapText="1"/>
    </xf>
    <xf numFmtId="1" fontId="6" fillId="9" borderId="9" xfId="52" applyNumberFormat="1" applyFont="1" applyFill="1" applyBorder="1" applyAlignment="1" applyProtection="1">
      <alignment horizontal="left" vertical="center" wrapText="1" indent="1"/>
      <protection locked="0"/>
    </xf>
    <xf numFmtId="49" fontId="36" fillId="10" borderId="52" xfId="38" applyFont="1" applyFill="1" applyBorder="1" applyAlignment="1" applyProtection="1">
      <alignment horizontal="left" vertical="center"/>
    </xf>
    <xf numFmtId="49" fontId="36" fillId="10" borderId="52" xfId="38" applyFont="1" applyFill="1" applyBorder="1" applyAlignment="1" applyProtection="1">
      <alignment horizontal="left" vertical="center" indent="1"/>
    </xf>
    <xf numFmtId="49" fontId="83" fillId="10" borderId="55" xfId="38" applyFont="1" applyFill="1" applyBorder="1" applyAlignment="1" applyProtection="1">
      <alignment horizontal="left" vertical="center" indent="1"/>
    </xf>
    <xf numFmtId="49" fontId="36" fillId="10" borderId="51" xfId="38" applyFont="1" applyFill="1" applyBorder="1" applyAlignment="1" applyProtection="1">
      <alignment horizontal="left" vertical="center"/>
    </xf>
    <xf numFmtId="49" fontId="36" fillId="10" borderId="51" xfId="38" applyFont="1" applyFill="1" applyBorder="1" applyAlignment="1" applyProtection="1">
      <alignment horizontal="left" vertical="center" indent="1"/>
    </xf>
    <xf numFmtId="49" fontId="86" fillId="0" borderId="5" xfId="38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Alignment="1" applyProtection="1">
      <alignment vertical="top" wrapText="1"/>
    </xf>
    <xf numFmtId="0" fontId="19" fillId="8" borderId="0" xfId="52" applyFont="1" applyFill="1" applyAlignment="1" applyProtection="1">
      <alignment horizontal="center" vertical="center" wrapText="1"/>
    </xf>
    <xf numFmtId="0" fontId="6" fillId="0" borderId="5" xfId="48" applyFont="1" applyFill="1" applyBorder="1" applyAlignment="1" applyProtection="1">
      <alignment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left" vertical="center" wrapText="1"/>
    </xf>
    <xf numFmtId="0" fontId="6" fillId="0" borderId="5" xfId="52" applyFont="1" applyFill="1" applyBorder="1" applyAlignment="1" applyProtection="1">
      <alignment horizontal="left" vertical="center" wrapText="1" indent="1"/>
    </xf>
    <xf numFmtId="0" fontId="6" fillId="0" borderId="5" xfId="52" applyFont="1" applyFill="1" applyBorder="1" applyAlignment="1" applyProtection="1">
      <alignment horizontal="left" vertical="center" wrapText="1" indent="2"/>
    </xf>
    <xf numFmtId="49" fontId="83" fillId="10" borderId="54" xfId="38" applyFont="1" applyFill="1" applyBorder="1" applyAlignment="1" applyProtection="1">
      <alignment horizontal="left" vertical="center" indent="1"/>
    </xf>
    <xf numFmtId="0" fontId="6" fillId="0" borderId="31" xfId="52" applyFont="1" applyFill="1" applyBorder="1" applyAlignment="1" applyProtection="1">
      <alignment horizontal="center" vertical="center" wrapText="1"/>
    </xf>
    <xf numFmtId="0" fontId="6" fillId="0" borderId="31" xfId="52" applyFont="1" applyFill="1" applyBorder="1" applyAlignment="1" applyProtection="1">
      <alignment horizontal="left" vertical="center" wrapText="1" indent="2"/>
    </xf>
    <xf numFmtId="0" fontId="49" fillId="0" borderId="53" xfId="109" applyNumberFormat="1" applyFont="1" applyFill="1" applyBorder="1" applyAlignment="1" applyProtection="1"/>
    <xf numFmtId="49" fontId="6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5" xfId="52" applyNumberFormat="1" applyFont="1" applyFill="1" applyBorder="1" applyAlignment="1" applyProtection="1">
      <alignment horizontal="right" vertical="center" wrapText="1"/>
      <protection locked="0"/>
    </xf>
    <xf numFmtId="49" fontId="6" fillId="9" borderId="9" xfId="52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52" applyNumberFormat="1" applyFont="1" applyFill="1" applyBorder="1" applyAlignment="1" applyProtection="1">
      <alignment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49" fontId="6" fillId="0" borderId="5" xfId="52" applyNumberFormat="1" applyFont="1" applyFill="1" applyBorder="1" applyAlignment="1" applyProtection="1">
      <alignment horizontal="center" vertical="center" wrapText="1"/>
    </xf>
    <xf numFmtId="49" fontId="49" fillId="0" borderId="0" xfId="52" applyNumberFormat="1" applyFont="1" applyFill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horizontal="center" vertical="top" wrapText="1"/>
    </xf>
    <xf numFmtId="0" fontId="6" fillId="0" borderId="11" xfId="52" applyFont="1" applyFill="1" applyBorder="1" applyAlignment="1" applyProtection="1">
      <alignment vertical="top" wrapText="1"/>
    </xf>
    <xf numFmtId="0" fontId="6" fillId="0" borderId="17" xfId="52" applyFont="1" applyFill="1" applyBorder="1" applyAlignment="1" applyProtection="1">
      <alignment vertical="center" wrapText="1"/>
    </xf>
    <xf numFmtId="49" fontId="6" fillId="9" borderId="9" xfId="52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42" xfId="52" applyFont="1" applyFill="1" applyBorder="1" applyAlignment="1" applyProtection="1">
      <alignment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9" borderId="31" xfId="52" applyNumberFormat="1" applyFont="1" applyFill="1" applyBorder="1" applyAlignment="1" applyProtection="1">
      <alignment horizontal="left" vertical="center" wrapText="1"/>
      <protection locked="0"/>
    </xf>
    <xf numFmtId="49" fontId="6" fillId="0" borderId="31" xfId="38" applyFont="1" applyBorder="1" applyAlignment="1">
      <alignment horizontal="center" vertical="center" wrapText="1"/>
    </xf>
    <xf numFmtId="0" fontId="6" fillId="0" borderId="19" xfId="113" applyFont="1" applyFill="1" applyBorder="1" applyAlignment="1" applyProtection="1">
      <alignment vertical="center" wrapText="1"/>
    </xf>
    <xf numFmtId="0" fontId="53" fillId="0" borderId="0" xfId="52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19" xfId="52" applyFont="1" applyFill="1" applyBorder="1" applyAlignment="1" applyProtection="1">
      <alignment horizontal="center" vertical="center" wrapText="1"/>
    </xf>
    <xf numFmtId="0" fontId="53" fillId="0" borderId="0" xfId="52" applyFont="1" applyFill="1" applyBorder="1" applyAlignment="1" applyProtection="1">
      <alignment vertical="center" wrapText="1"/>
    </xf>
    <xf numFmtId="0" fontId="0" fillId="0" borderId="0" xfId="114" applyNumberFormat="1" applyFont="1" applyFill="1" applyProtection="1">
      <alignment vertical="top"/>
    </xf>
    <xf numFmtId="9" fontId="8" fillId="0" borderId="5" xfId="114" applyNumberFormat="1" applyFont="1" applyFill="1" applyBorder="1" applyAlignment="1" applyProtection="1">
      <alignment horizontal="center" vertical="center" wrapText="1"/>
    </xf>
    <xf numFmtId="0" fontId="53" fillId="0" borderId="0" xfId="52" applyNumberFormat="1" applyFont="1" applyFill="1" applyAlignment="1" applyProtection="1">
      <alignment horizontal="center" vertical="center" wrapText="1"/>
    </xf>
    <xf numFmtId="0" fontId="53" fillId="0" borderId="5" xfId="52" applyFont="1" applyFill="1" applyBorder="1" applyAlignment="1" applyProtection="1">
      <alignment horizontal="left" vertical="center" wrapText="1"/>
    </xf>
    <xf numFmtId="49" fontId="36" fillId="10" borderId="9" xfId="114" applyFont="1" applyFill="1" applyBorder="1" applyAlignment="1" applyProtection="1">
      <alignment horizontal="left" vertical="center"/>
    </xf>
    <xf numFmtId="49" fontId="36" fillId="10" borderId="10" xfId="114" applyFont="1" applyFill="1" applyBorder="1" applyAlignment="1" applyProtection="1">
      <alignment horizontal="left" vertical="center" indent="1"/>
    </xf>
    <xf numFmtId="49" fontId="36" fillId="10" borderId="10" xfId="114" applyFont="1" applyFill="1" applyBorder="1" applyAlignment="1" applyProtection="1">
      <alignment horizontal="left" vertical="center"/>
    </xf>
    <xf numFmtId="49" fontId="36" fillId="10" borderId="11" xfId="114" applyFont="1" applyFill="1" applyBorder="1" applyAlignment="1" applyProtection="1">
      <alignment horizontal="left" vertical="center" indent="1"/>
    </xf>
    <xf numFmtId="49" fontId="0" fillId="0" borderId="18" xfId="0" applyFill="1" applyBorder="1" applyProtection="1">
      <alignment vertical="top"/>
    </xf>
    <xf numFmtId="9" fontId="8" fillId="0" borderId="19" xfId="114" applyNumberFormat="1" applyFont="1" applyFill="1" applyBorder="1" applyAlignment="1" applyProtection="1">
      <alignment horizontal="center" vertical="center" wrapText="1"/>
    </xf>
    <xf numFmtId="0" fontId="53" fillId="0" borderId="18" xfId="52" applyFont="1" applyFill="1" applyBorder="1" applyAlignment="1" applyProtection="1">
      <alignment horizontal="left" vertical="center" wrapText="1"/>
    </xf>
    <xf numFmtId="0" fontId="53" fillId="0" borderId="12" xfId="52" applyFon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center" vertical="center" wrapText="1"/>
    </xf>
    <xf numFmtId="0" fontId="0" fillId="0" borderId="5" xfId="52" applyFont="1" applyFill="1" applyBorder="1" applyAlignment="1" applyProtection="1">
      <alignment horizontal="left" vertical="center" wrapText="1"/>
    </xf>
    <xf numFmtId="4" fontId="30" fillId="7" borderId="5" xfId="52" applyNumberFormat="1" applyFont="1" applyFill="1" applyBorder="1" applyAlignment="1" applyProtection="1">
      <alignment horizontal="right" vertical="center" wrapText="1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4" fontId="30" fillId="9" borderId="5" xfId="52" applyNumberFormat="1" applyFont="1" applyFill="1" applyBorder="1" applyAlignment="1" applyProtection="1">
      <alignment horizontal="right" vertical="center" wrapText="1"/>
      <protection locked="0"/>
    </xf>
    <xf numFmtId="4" fontId="49" fillId="0" borderId="5" xfId="52" applyNumberFormat="1" applyFont="1" applyFill="1" applyBorder="1" applyAlignment="1" applyProtection="1">
      <alignment horizontal="right" vertical="center" wrapText="1"/>
    </xf>
    <xf numFmtId="49" fontId="0" fillId="10" borderId="9" xfId="116" applyFont="1" applyFill="1" applyBorder="1" applyAlignment="1" applyProtection="1">
      <alignment horizontal="center" vertical="center"/>
    </xf>
    <xf numFmtId="49" fontId="0" fillId="10" borderId="10" xfId="116" applyFont="1" applyFill="1" applyBorder="1" applyAlignment="1" applyProtection="1">
      <alignment horizontal="center" vertical="center"/>
    </xf>
    <xf numFmtId="49" fontId="36" fillId="10" borderId="10" xfId="116" applyFont="1" applyFill="1" applyBorder="1" applyAlignment="1" applyProtection="1">
      <alignment horizontal="left" vertical="center"/>
    </xf>
    <xf numFmtId="49" fontId="36" fillId="10" borderId="11" xfId="116" applyFont="1" applyFill="1" applyBorder="1" applyAlignment="1" applyProtection="1">
      <alignment horizontal="left" vertical="center" indent="1"/>
    </xf>
    <xf numFmtId="0" fontId="53" fillId="0" borderId="0" xfId="52" applyNumberFormat="1" applyFont="1" applyFill="1" applyBorder="1" applyAlignment="1" applyProtection="1">
      <alignment vertical="center" wrapText="1"/>
    </xf>
    <xf numFmtId="49" fontId="0" fillId="0" borderId="24" xfId="50" applyNumberFormat="1" applyFont="1" applyFill="1" applyBorder="1" applyAlignment="1" applyProtection="1">
      <alignment horizontal="center" vertical="center" wrapText="1"/>
    </xf>
    <xf numFmtId="49" fontId="8" fillId="10" borderId="20" xfId="38" applyFont="1" applyFill="1" applyBorder="1" applyAlignment="1" applyProtection="1">
      <alignment horizontal="right" vertical="center" wrapText="1"/>
    </xf>
    <xf numFmtId="49" fontId="6" fillId="0" borderId="5" xfId="50" applyNumberFormat="1" applyFont="1" applyFill="1" applyBorder="1" applyAlignment="1" applyProtection="1">
      <alignment horizontal="center" vertical="center" wrapText="1"/>
    </xf>
    <xf numFmtId="49" fontId="3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52" applyNumberFormat="1" applyFont="1" applyFill="1" applyBorder="1" applyAlignment="1" applyProtection="1">
      <alignment horizontal="center" vertical="center" wrapText="1"/>
    </xf>
    <xf numFmtId="49" fontId="0" fillId="10" borderId="20" xfId="116" applyFont="1" applyFill="1" applyBorder="1" applyAlignment="1" applyProtection="1">
      <alignment horizontal="center" vertical="center"/>
    </xf>
    <xf numFmtId="0" fontId="30" fillId="0" borderId="5" xfId="52" applyFont="1" applyFill="1" applyBorder="1" applyAlignment="1" applyProtection="1">
      <alignment vertical="center" wrapText="1"/>
    </xf>
    <xf numFmtId="49" fontId="30" fillId="0" borderId="23" xfId="52" applyNumberFormat="1" applyFont="1" applyFill="1" applyBorder="1" applyAlignment="1" applyProtection="1">
      <alignment horizontal="center" vertical="center" wrapText="1"/>
    </xf>
    <xf numFmtId="0" fontId="6" fillId="0" borderId="5" xfId="114" applyNumberFormat="1" applyFont="1" applyFill="1" applyBorder="1" applyAlignment="1" applyProtection="1">
      <alignment horizontal="left" vertical="center" indent="1"/>
    </xf>
    <xf numFmtId="0" fontId="6" fillId="0" borderId="5" xfId="52" applyNumberFormat="1" applyFont="1" applyFill="1" applyBorder="1" applyAlignment="1" applyProtection="1">
      <alignment horizontal="left" vertical="center" wrapText="1"/>
    </xf>
    <xf numFmtId="0" fontId="53" fillId="0" borderId="5" xfId="52" applyNumberFormat="1" applyFont="1" applyFill="1" applyBorder="1" applyAlignment="1" applyProtection="1">
      <alignment vertical="center" wrapText="1"/>
    </xf>
    <xf numFmtId="0" fontId="36" fillId="0" borderId="5" xfId="114" applyNumberFormat="1" applyFont="1" applyFill="1" applyBorder="1" applyAlignment="1" applyProtection="1">
      <alignment horizontal="left" vertical="center" indent="1"/>
    </xf>
    <xf numFmtId="0" fontId="79" fillId="0" borderId="53" xfId="109" applyNumberFormat="1" applyFont="1" applyFill="1" applyBorder="1" applyAlignment="1" applyProtection="1">
      <alignment horizontal="center" wrapText="1"/>
    </xf>
    <xf numFmtId="0" fontId="79" fillId="0" borderId="56" xfId="109" applyNumberFormat="1" applyFont="1" applyFill="1" applyBorder="1" applyAlignment="1" applyProtection="1">
      <alignment horizontal="center" wrapText="1"/>
    </xf>
    <xf numFmtId="0" fontId="53" fillId="0" borderId="56" xfId="109" applyNumberFormat="1" applyFont="1" applyFill="1" applyBorder="1" applyAlignment="1" applyProtection="1">
      <alignment horizontal="center" wrapText="1"/>
    </xf>
    <xf numFmtId="49" fontId="91" fillId="0" borderId="18" xfId="38" applyFont="1" applyFill="1" applyBorder="1" applyAlignment="1" applyProtection="1">
      <alignment horizontal="left" vertical="center"/>
    </xf>
    <xf numFmtId="0" fontId="53" fillId="0" borderId="13" xfId="109" applyNumberFormat="1" applyFont="1" applyFill="1" applyBorder="1" applyAlignment="1" applyProtection="1"/>
    <xf numFmtId="0" fontId="53" fillId="0" borderId="56" xfId="109" applyNumberFormat="1" applyFont="1" applyFill="1" applyBorder="1" applyAlignment="1" applyProtection="1"/>
    <xf numFmtId="0" fontId="53" fillId="0" borderId="53" xfId="109" applyNumberFormat="1" applyFont="1" applyFill="1" applyBorder="1" applyAlignment="1" applyProtection="1"/>
    <xf numFmtId="49" fontId="91" fillId="0" borderId="19" xfId="38" applyFont="1" applyFill="1" applyBorder="1" applyAlignment="1" applyProtection="1">
      <alignment horizontal="left" vertical="center"/>
    </xf>
    <xf numFmtId="49" fontId="0" fillId="7" borderId="5" xfId="50" applyNumberFormat="1" applyFont="1" applyFill="1" applyBorder="1" applyAlignment="1" applyProtection="1">
      <alignment horizontal="center" vertical="center" wrapText="1"/>
    </xf>
    <xf numFmtId="49" fontId="6" fillId="9" borderId="5" xfId="52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46" applyNumberFormat="1" applyFont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66" fontId="6" fillId="0" borderId="5" xfId="52" applyNumberFormat="1" applyFont="1" applyFill="1" applyBorder="1" applyAlignment="1" applyProtection="1">
      <alignment horizontal="center" vertical="center" wrapText="1"/>
    </xf>
    <xf numFmtId="49" fontId="25" fillId="0" borderId="10" xfId="32" applyNumberFormat="1" applyFont="1" applyFill="1" applyBorder="1" applyAlignment="1" applyProtection="1">
      <alignment horizontal="center" vertical="center" wrapText="1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6" fillId="0" borderId="5" xfId="52" applyNumberFormat="1" applyFont="1" applyFill="1" applyBorder="1" applyAlignment="1" applyProtection="1">
      <alignment horizontal="center" vertical="center" wrapText="1"/>
    </xf>
    <xf numFmtId="49" fontId="49" fillId="0" borderId="0" xfId="52" applyNumberFormat="1" applyFont="1" applyFill="1" applyAlignment="1" applyProtection="1">
      <alignment horizontal="center" vertical="center" wrapText="1"/>
    </xf>
    <xf numFmtId="0" fontId="53" fillId="0" borderId="0" xfId="52" applyNumberFormat="1" applyFont="1" applyFill="1" applyAlignment="1" applyProtection="1">
      <alignment horizontal="center" vertical="center" wrapText="1"/>
    </xf>
    <xf numFmtId="0" fontId="53" fillId="0" borderId="0" xfId="52" applyFont="1" applyFill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3" fillId="0" borderId="5" xfId="50" applyNumberFormat="1" applyFont="1" applyFill="1" applyBorder="1" applyAlignment="1" applyProtection="1">
      <alignment horizontal="center" vertical="center" wrapText="1"/>
    </xf>
    <xf numFmtId="14" fontId="6" fillId="7" borderId="5" xfId="50" applyNumberFormat="1" applyFont="1" applyFill="1" applyBorder="1" applyAlignment="1" applyProtection="1">
      <alignment horizontal="left" vertical="center" wrapText="1" indent="1"/>
    </xf>
    <xf numFmtId="49" fontId="6" fillId="7" borderId="5" xfId="50" applyNumberFormat="1" applyFont="1" applyFill="1" applyBorder="1" applyAlignment="1" applyProtection="1">
      <alignment horizontal="center" vertical="center" wrapText="1"/>
    </xf>
    <xf numFmtId="49" fontId="0" fillId="7" borderId="24" xfId="50" applyNumberFormat="1" applyFont="1" applyFill="1" applyBorder="1" applyAlignment="1" applyProtection="1">
      <alignment horizontal="center" vertical="center" wrapText="1"/>
    </xf>
    <xf numFmtId="49" fontId="29" fillId="0" borderId="5" xfId="32" applyNumberFormat="1" applyFont="1" applyFill="1" applyBorder="1" applyAlignment="1" applyProtection="1">
      <alignment horizontal="center" vertical="top" wrapText="1"/>
    </xf>
    <xf numFmtId="49" fontId="51" fillId="7" borderId="5" xfId="35" applyNumberFormat="1" applyFont="1" applyFill="1" applyBorder="1" applyAlignment="1" applyProtection="1">
      <alignment horizontal="left" vertical="center" wrapText="1" indent="1"/>
    </xf>
    <xf numFmtId="49" fontId="6" fillId="0" borderId="0" xfId="39" applyProtection="1">
      <alignment vertical="top"/>
    </xf>
    <xf numFmtId="0" fontId="6" fillId="0" borderId="5" xfId="114" applyNumberFormat="1" applyFont="1" applyFill="1" applyBorder="1" applyAlignment="1" applyProtection="1">
      <alignment horizontal="left" vertical="center" wrapText="1" indent="1"/>
    </xf>
    <xf numFmtId="49" fontId="6" fillId="9" borderId="5" xfId="52" applyNumberFormat="1" applyFont="1" applyFill="1" applyBorder="1" applyAlignment="1" applyProtection="1">
      <alignment horizontal="left" vertical="center" wrapText="1" indent="2"/>
      <protection locked="0"/>
    </xf>
    <xf numFmtId="49" fontId="29" fillId="0" borderId="0" xfId="52" applyNumberFormat="1" applyFont="1" applyFill="1" applyBorder="1" applyAlignment="1" applyProtection="1">
      <alignment horizontal="center" vertical="top" wrapText="1"/>
    </xf>
    <xf numFmtId="49" fontId="47" fillId="5" borderId="5" xfId="27" applyNumberFormat="1" applyFont="1" applyFill="1" applyBorder="1" applyAlignment="1" applyProtection="1">
      <alignment horizontal="left" vertical="center" wrapText="1"/>
      <protection locked="0"/>
    </xf>
    <xf numFmtId="49" fontId="47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49" applyFont="1" applyFill="1" applyBorder="1" applyAlignment="1" applyProtection="1">
      <alignment horizontal="left" vertical="center" wrapText="1" indent="1"/>
    </xf>
    <xf numFmtId="166" fontId="6" fillId="0" borderId="9" xfId="52" applyNumberFormat="1" applyFont="1" applyFill="1" applyBorder="1" applyAlignment="1" applyProtection="1">
      <alignment horizontal="center" vertical="center" wrapText="1"/>
    </xf>
    <xf numFmtId="166" fontId="6" fillId="0" borderId="11" xfId="52" applyNumberFormat="1" applyFont="1" applyFill="1" applyBorder="1" applyAlignment="1" applyProtection="1">
      <alignment horizontal="center" vertical="center" wrapText="1"/>
    </xf>
    <xf numFmtId="166" fontId="6" fillId="0" borderId="5" xfId="52" applyNumberFormat="1" applyFont="1" applyFill="1" applyBorder="1" applyAlignment="1" applyProtection="1">
      <alignment horizontal="center" vertical="center" wrapText="1"/>
    </xf>
    <xf numFmtId="49" fontId="25" fillId="0" borderId="10" xfId="32" applyNumberFormat="1" applyFont="1" applyFill="1" applyBorder="1" applyAlignment="1" applyProtection="1">
      <alignment horizontal="center" vertical="center" wrapText="1"/>
    </xf>
    <xf numFmtId="0" fontId="18" fillId="0" borderId="11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9" xfId="31" applyFont="1" applyFill="1" applyBorder="1" applyAlignment="1" applyProtection="1">
      <alignment horizontal="left" vertical="center" wrapText="1" indent="1"/>
    </xf>
    <xf numFmtId="0" fontId="6" fillId="0" borderId="0" xfId="52" applyFont="1" applyFill="1" applyBorder="1" applyAlignment="1" applyProtection="1">
      <alignment horizontal="center" vertical="center" wrapText="1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0" fontId="6" fillId="0" borderId="22" xfId="52" applyFont="1" applyFill="1" applyBorder="1" applyAlignment="1" applyProtection="1">
      <alignment horizontal="left" vertical="center" wrapText="1"/>
    </xf>
    <xf numFmtId="14" fontId="6" fillId="7" borderId="12" xfId="50" applyNumberFormat="1" applyFont="1" applyFill="1" applyBorder="1" applyAlignment="1" applyProtection="1">
      <alignment horizontal="left" vertical="center" wrapText="1" indent="1"/>
    </xf>
    <xf numFmtId="14" fontId="6" fillId="7" borderId="18" xfId="50" applyNumberFormat="1" applyFont="1" applyFill="1" applyBorder="1" applyAlignment="1" applyProtection="1">
      <alignment horizontal="left" vertical="center" wrapText="1" indent="1"/>
    </xf>
    <xf numFmtId="14" fontId="6" fillId="7" borderId="19" xfId="50" applyNumberFormat="1" applyFont="1" applyFill="1" applyBorder="1" applyAlignment="1" applyProtection="1">
      <alignment horizontal="left" vertical="center" wrapText="1" indent="1"/>
    </xf>
    <xf numFmtId="0" fontId="29" fillId="0" borderId="13" xfId="52" applyFont="1" applyFill="1" applyBorder="1" applyAlignment="1" applyProtection="1">
      <alignment horizontal="center" vertical="top" wrapText="1"/>
    </xf>
    <xf numFmtId="0" fontId="25" fillId="0" borderId="13" xfId="52" applyFont="1" applyFill="1" applyBorder="1" applyAlignment="1" applyProtection="1">
      <alignment horizontal="center" vertical="top" wrapText="1"/>
    </xf>
    <xf numFmtId="0" fontId="6" fillId="7" borderId="12" xfId="52" applyNumberFormat="1" applyFont="1" applyFill="1" applyBorder="1" applyAlignment="1" applyProtection="1">
      <alignment horizontal="left" vertical="center" wrapText="1" indent="1"/>
    </xf>
    <xf numFmtId="0" fontId="6" fillId="9" borderId="18" xfId="52" applyNumberFormat="1" applyFont="1" applyFill="1" applyBorder="1" applyAlignment="1" applyProtection="1">
      <alignment horizontal="left" vertical="center" wrapText="1" indent="1"/>
    </xf>
    <xf numFmtId="0" fontId="6" fillId="9" borderId="19" xfId="52" applyNumberFormat="1" applyFont="1" applyFill="1" applyBorder="1" applyAlignment="1" applyProtection="1">
      <alignment horizontal="left" vertical="center" wrapText="1" indent="1"/>
    </xf>
    <xf numFmtId="14" fontId="29" fillId="0" borderId="12" xfId="50" applyNumberFormat="1" applyFont="1" applyFill="1" applyBorder="1" applyAlignment="1" applyProtection="1">
      <alignment horizontal="center" vertical="top" wrapText="1"/>
    </xf>
    <xf numFmtId="14" fontId="29" fillId="0" borderId="18" xfId="50" applyNumberFormat="1" applyFont="1" applyFill="1" applyBorder="1" applyAlignment="1" applyProtection="1">
      <alignment horizontal="center" vertical="top" wrapText="1"/>
    </xf>
    <xf numFmtId="14" fontId="43" fillId="0" borderId="19" xfId="50" applyNumberFormat="1" applyFont="1" applyFill="1" applyBorder="1" applyAlignment="1" applyProtection="1">
      <alignment horizontal="center" vertical="top" wrapText="1"/>
    </xf>
    <xf numFmtId="0" fontId="6" fillId="14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17" xfId="39" applyNumberFormat="1" applyFont="1" applyBorder="1" applyAlignment="1" applyProtection="1">
      <alignment horizontal="left" vertical="center" wrapText="1" indent="1"/>
    </xf>
    <xf numFmtId="0" fontId="6" fillId="0" borderId="12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6" fillId="0" borderId="19" xfId="39" applyNumberFormat="1" applyFont="1" applyBorder="1" applyAlignment="1" applyProtection="1">
      <alignment horizontal="left" vertical="center" indent="1"/>
    </xf>
    <xf numFmtId="0" fontId="6" fillId="0" borderId="20" xfId="39" applyNumberFormat="1" applyFont="1" applyBorder="1" applyAlignment="1" applyProtection="1">
      <alignment horizontal="left" vertical="center" indent="1"/>
    </xf>
    <xf numFmtId="0" fontId="6" fillId="0" borderId="0" xfId="39" applyNumberFormat="1" applyFill="1" applyBorder="1" applyAlignment="1" applyProtection="1">
      <alignment horizontal="center" vertical="center"/>
    </xf>
    <xf numFmtId="0" fontId="6" fillId="0" borderId="0" xfId="4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horizontal="center" vertical="center" wrapText="1"/>
    </xf>
    <xf numFmtId="0" fontId="82" fillId="0" borderId="0" xfId="39" applyNumberFormat="1" applyFont="1" applyFill="1" applyBorder="1" applyAlignment="1" applyProtection="1">
      <alignment horizontal="right" vertical="center"/>
    </xf>
    <xf numFmtId="0" fontId="6" fillId="7" borderId="12" xfId="50" applyNumberFormat="1" applyFont="1" applyFill="1" applyBorder="1" applyAlignment="1" applyProtection="1">
      <alignment horizontal="left" vertical="center" wrapText="1" indent="2"/>
    </xf>
    <xf numFmtId="0" fontId="6" fillId="11" borderId="18" xfId="50" applyNumberFormat="1" applyFont="1" applyFill="1" applyBorder="1" applyAlignment="1" applyProtection="1">
      <alignment horizontal="left" vertical="center" wrapText="1" indent="2"/>
    </xf>
    <xf numFmtId="0" fontId="6" fillId="11" borderId="19" xfId="50" applyNumberFormat="1" applyFont="1" applyFill="1" applyBorder="1" applyAlignment="1" applyProtection="1">
      <alignment horizontal="left" vertical="center" wrapText="1" indent="2"/>
    </xf>
    <xf numFmtId="49" fontId="6" fillId="7" borderId="5" xfId="50" applyNumberFormat="1" applyFont="1" applyFill="1" applyBorder="1" applyAlignment="1" applyProtection="1">
      <alignment horizontal="center" vertical="center" wrapText="1"/>
    </xf>
    <xf numFmtId="49" fontId="6" fillId="11" borderId="5" xfId="50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51" fillId="0" borderId="5" xfId="38" applyNumberFormat="1" applyFont="1" applyBorder="1" applyAlignment="1" applyProtection="1">
      <alignment horizontal="center" vertical="center" wrapText="1"/>
    </xf>
    <xf numFmtId="14" fontId="43" fillId="0" borderId="12" xfId="50" applyNumberFormat="1" applyFont="1" applyFill="1" applyBorder="1" applyAlignment="1" applyProtection="1">
      <alignment horizontal="center" vertical="center" wrapText="1"/>
    </xf>
    <xf numFmtId="14" fontId="43" fillId="0" borderId="18" xfId="50" applyNumberFormat="1" applyFont="1" applyFill="1" applyBorder="1" applyAlignment="1" applyProtection="1">
      <alignment horizontal="center" vertical="center" wrapText="1"/>
    </xf>
    <xf numFmtId="0" fontId="51" fillId="7" borderId="12" xfId="35" applyNumberFormat="1" applyFont="1" applyFill="1" applyBorder="1" applyAlignment="1" applyProtection="1">
      <alignment horizontal="left" vertical="center" wrapText="1" indent="1"/>
    </xf>
    <xf numFmtId="0" fontId="51" fillId="9" borderId="19" xfId="35" applyNumberFormat="1" applyFont="1" applyFill="1" applyBorder="1" applyAlignment="1" applyProtection="1">
      <alignment horizontal="left" vertical="center" wrapText="1" indent="1"/>
    </xf>
    <xf numFmtId="49" fontId="25" fillId="0" borderId="9" xfId="32" applyNumberFormat="1" applyFont="1" applyFill="1" applyBorder="1" applyAlignment="1" applyProtection="1">
      <alignment horizontal="center" vertical="center" wrapText="1"/>
    </xf>
    <xf numFmtId="49" fontId="25" fillId="0" borderId="11" xfId="32" applyNumberFormat="1" applyFont="1" applyFill="1" applyBorder="1" applyAlignment="1" applyProtection="1">
      <alignment horizontal="center" vertical="center" wrapText="1"/>
    </xf>
    <xf numFmtId="0" fontId="6" fillId="0" borderId="26" xfId="52" applyFont="1" applyFill="1" applyBorder="1" applyAlignment="1" applyProtection="1">
      <alignment horizontal="center" vertical="center" wrapText="1"/>
    </xf>
    <xf numFmtId="0" fontId="6" fillId="0" borderId="27" xfId="52" applyFont="1" applyFill="1" applyBorder="1" applyAlignment="1" applyProtection="1">
      <alignment horizontal="center" vertical="center" wrapText="1"/>
    </xf>
    <xf numFmtId="0" fontId="6" fillId="0" borderId="0" xfId="52" applyFont="1" applyFill="1" applyAlignment="1" applyProtection="1">
      <alignment horizontal="left" vertical="top" wrapText="1"/>
    </xf>
    <xf numFmtId="0" fontId="6" fillId="0" borderId="16" xfId="31" applyFont="1" applyFill="1" applyBorder="1" applyAlignment="1" applyProtection="1">
      <alignment horizontal="left" vertical="center" wrapText="1"/>
    </xf>
    <xf numFmtId="0" fontId="6" fillId="0" borderId="22" xfId="31" applyFont="1" applyFill="1" applyBorder="1" applyAlignment="1" applyProtection="1">
      <alignment horizontal="left" vertical="center" wrapText="1"/>
    </xf>
    <xf numFmtId="49" fontId="0" fillId="13" borderId="9" xfId="0" applyFill="1" applyBorder="1" applyAlignment="1" applyProtection="1">
      <alignment horizontal="left" vertical="center" indent="1"/>
    </xf>
    <xf numFmtId="49" fontId="0" fillId="13" borderId="10" xfId="0" applyFill="1" applyBorder="1" applyAlignment="1" applyProtection="1">
      <alignment horizontal="left" vertical="center" indent="1"/>
    </xf>
    <xf numFmtId="49" fontId="0" fillId="13" borderId="11" xfId="0" applyFill="1" applyBorder="1" applyAlignment="1" applyProtection="1">
      <alignment horizontal="left" vertical="center" indent="1"/>
    </xf>
    <xf numFmtId="0" fontId="6" fillId="0" borderId="19" xfId="52" applyFon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52" applyFont="1" applyFill="1" applyBorder="1" applyAlignment="1" applyProtection="1">
      <alignment horizontal="left" vertical="center" wrapText="1" indent="2"/>
    </xf>
    <xf numFmtId="0" fontId="18" fillId="0" borderId="11" xfId="54" applyFont="1" applyBorder="1" applyAlignment="1">
      <alignment horizontal="left" vertical="center" wrapText="1" indent="1"/>
    </xf>
    <xf numFmtId="0" fontId="18" fillId="0" borderId="5" xfId="54" applyFont="1" applyBorder="1" applyAlignment="1">
      <alignment horizontal="left" vertical="center" wrapText="1" indent="1"/>
    </xf>
    <xf numFmtId="0" fontId="18" fillId="0" borderId="9" xfId="54" applyFont="1" applyBorder="1" applyAlignment="1">
      <alignment horizontal="left" vertical="center" wrapText="1" indent="1"/>
    </xf>
    <xf numFmtId="0" fontId="9" fillId="0" borderId="0" xfId="52" applyFont="1" applyFill="1" applyAlignment="1" applyProtection="1">
      <alignment horizontal="left" vertical="top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5" xfId="52" applyNumberFormat="1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left" vertical="center" wrapText="1" indent="1"/>
    </xf>
    <xf numFmtId="0" fontId="6" fillId="0" borderId="12" xfId="52" applyFont="1" applyFill="1" applyBorder="1" applyAlignment="1" applyProtection="1">
      <alignment horizontal="center" vertical="center" wrapText="1"/>
    </xf>
    <xf numFmtId="49" fontId="6" fillId="0" borderId="45" xfId="52" applyNumberFormat="1" applyFont="1" applyFill="1" applyBorder="1" applyAlignment="1" applyProtection="1">
      <alignment horizontal="center" vertical="center" wrapText="1"/>
    </xf>
    <xf numFmtId="49" fontId="6" fillId="0" borderId="47" xfId="52" applyNumberFormat="1" applyFont="1" applyFill="1" applyBorder="1" applyAlignment="1" applyProtection="1">
      <alignment horizontal="center" vertical="center" wrapText="1"/>
    </xf>
    <xf numFmtId="0" fontId="18" fillId="0" borderId="11" xfId="54" applyFont="1" applyFill="1" applyBorder="1" applyAlignment="1" applyProtection="1">
      <alignment horizontal="left" vertical="center" wrapText="1" indent="1"/>
    </xf>
    <xf numFmtId="0" fontId="18" fillId="0" borderId="5" xfId="54" applyFont="1" applyFill="1" applyBorder="1" applyAlignment="1" applyProtection="1">
      <alignment horizontal="left" vertical="center" wrapText="1" indent="1"/>
    </xf>
    <xf numFmtId="0" fontId="18" fillId="0" borderId="9" xfId="54" applyFont="1" applyFill="1" applyBorder="1" applyAlignment="1" applyProtection="1">
      <alignment horizontal="left" vertical="center" wrapText="1" indent="1"/>
    </xf>
    <xf numFmtId="0" fontId="0" fillId="0" borderId="9" xfId="114" applyNumberFormat="1" applyFont="1" applyFill="1" applyBorder="1" applyAlignment="1" applyProtection="1">
      <alignment horizontal="left" vertical="center" wrapText="1"/>
    </xf>
    <xf numFmtId="0" fontId="0" fillId="0" borderId="10" xfId="114" applyNumberFormat="1" applyFont="1" applyFill="1" applyBorder="1" applyAlignment="1" applyProtection="1">
      <alignment horizontal="left" vertical="center" wrapText="1"/>
    </xf>
    <xf numFmtId="0" fontId="0" fillId="0" borderId="11" xfId="114" applyNumberFormat="1" applyFont="1" applyFill="1" applyBorder="1" applyAlignment="1" applyProtection="1">
      <alignment horizontal="left" vertical="center" wrapText="1"/>
    </xf>
    <xf numFmtId="0" fontId="49" fillId="0" borderId="0" xfId="114" applyNumberFormat="1" applyFont="1" applyFill="1" applyAlignment="1" applyProtection="1">
      <alignment horizontal="center" vertical="top"/>
    </xf>
    <xf numFmtId="0" fontId="6" fillId="0" borderId="5" xfId="52" applyFont="1" applyFill="1" applyBorder="1" applyAlignment="1" applyProtection="1">
      <alignment horizontal="left" vertical="center" wrapText="1"/>
    </xf>
    <xf numFmtId="0" fontId="53" fillId="0" borderId="0" xfId="52" applyNumberFormat="1" applyFont="1" applyFill="1" applyAlignment="1" applyProtection="1">
      <alignment horizontal="center" vertical="center" wrapText="1"/>
    </xf>
    <xf numFmtId="0" fontId="6" fillId="0" borderId="11" xfId="52" applyFont="1" applyFill="1" applyBorder="1" applyAlignment="1" applyProtection="1">
      <alignment horizontal="left" vertical="center" wrapText="1" indent="1"/>
    </xf>
    <xf numFmtId="0" fontId="6" fillId="0" borderId="9" xfId="52" applyFont="1" applyFill="1" applyBorder="1" applyAlignment="1" applyProtection="1">
      <alignment horizontal="left" vertical="center" wrapText="1" indent="1"/>
    </xf>
    <xf numFmtId="0" fontId="6" fillId="0" borderId="12" xfId="32" applyFont="1" applyFill="1" applyBorder="1" applyAlignment="1" applyProtection="1">
      <alignment horizontal="center" vertical="center" wrapText="1"/>
    </xf>
    <xf numFmtId="0" fontId="6" fillId="0" borderId="18" xfId="32" applyFont="1" applyFill="1" applyBorder="1" applyAlignment="1" applyProtection="1">
      <alignment horizontal="center" vertical="center" wrapText="1"/>
    </xf>
    <xf numFmtId="0" fontId="6" fillId="0" borderId="19" xfId="32" applyFont="1" applyFill="1" applyBorder="1" applyAlignment="1" applyProtection="1">
      <alignment horizontal="center" vertical="center" wrapText="1"/>
    </xf>
    <xf numFmtId="0" fontId="6" fillId="0" borderId="0" xfId="32" applyFont="1" applyFill="1" applyBorder="1" applyAlignment="1" applyProtection="1">
      <alignment horizontal="left" vertical="top" wrapText="1"/>
    </xf>
    <xf numFmtId="0" fontId="6" fillId="0" borderId="0" xfId="52" applyFont="1" applyFill="1" applyAlignment="1" applyProtection="1">
      <alignment horizontal="left" vertical="center" wrapText="1" indent="1"/>
    </xf>
    <xf numFmtId="0" fontId="51" fillId="0" borderId="0" xfId="109" applyNumberFormat="1" applyFont="1" applyFill="1" applyBorder="1" applyAlignment="1" applyProtection="1">
      <alignment horizontal="left" vertical="top" wrapText="1" indent="1"/>
    </xf>
    <xf numFmtId="0" fontId="6" fillId="0" borderId="9" xfId="52" applyFont="1" applyFill="1" applyBorder="1" applyAlignment="1" applyProtection="1">
      <alignment horizontal="left" vertical="center" wrapText="1"/>
    </xf>
    <xf numFmtId="0" fontId="6" fillId="0" borderId="10" xfId="52" applyFont="1" applyFill="1" applyBorder="1" applyAlignment="1" applyProtection="1">
      <alignment horizontal="left" vertical="center" wrapText="1"/>
    </xf>
    <xf numFmtId="0" fontId="6" fillId="0" borderId="11" xfId="52" applyFont="1" applyFill="1" applyBorder="1" applyAlignment="1" applyProtection="1">
      <alignment horizontal="left" vertical="center" wrapText="1"/>
    </xf>
    <xf numFmtId="49" fontId="49" fillId="0" borderId="0" xfId="52" applyNumberFormat="1" applyFont="1" applyFill="1" applyAlignment="1" applyProtection="1">
      <alignment horizontal="center" vertical="center" wrapText="1"/>
    </xf>
    <xf numFmtId="0" fontId="6" fillId="0" borderId="12" xfId="52" applyNumberFormat="1" applyFont="1" applyFill="1" applyBorder="1" applyAlignment="1" applyProtection="1">
      <alignment horizontal="left" vertical="top" wrapText="1"/>
    </xf>
    <xf numFmtId="0" fontId="6" fillId="0" borderId="19" xfId="52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8" fillId="0" borderId="10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18" fillId="0" borderId="29" xfId="31" applyFont="1" applyFill="1" applyBorder="1" applyAlignment="1" applyProtection="1">
      <alignment horizontal="left" vertical="center" wrapText="1" indent="1"/>
    </xf>
    <xf numFmtId="0" fontId="6" fillId="0" borderId="30" xfId="31" applyFont="1" applyFill="1" applyBorder="1" applyAlignment="1" applyProtection="1">
      <alignment horizontal="left" vertical="center" wrapText="1" indent="1"/>
    </xf>
    <xf numFmtId="0" fontId="6" fillId="0" borderId="29" xfId="31" applyFont="1" applyFill="1" applyBorder="1" applyAlignment="1" applyProtection="1">
      <alignment horizontal="left" vertical="center" wrapText="1" indent="1"/>
    </xf>
    <xf numFmtId="0" fontId="18" fillId="0" borderId="8" xfId="54" applyFont="1" applyBorder="1" applyAlignment="1">
      <alignment horizontal="left" vertical="center" indent="1"/>
    </xf>
    <xf numFmtId="0" fontId="9" fillId="0" borderId="0" xfId="49" applyFont="1" applyAlignment="1" applyProtection="1">
      <alignment horizontal="left" vertical="center" wrapText="1"/>
    </xf>
    <xf numFmtId="0" fontId="37" fillId="0" borderId="0" xfId="49" applyFont="1" applyAlignment="1" applyProtection="1">
      <alignment horizontal="left" vertical="top" wrapText="1"/>
    </xf>
    <xf numFmtId="0" fontId="9" fillId="0" borderId="0" xfId="49" applyFont="1" applyAlignment="1" applyProtection="1">
      <alignment horizontal="justify" vertical="top" wrapText="1"/>
    </xf>
    <xf numFmtId="0" fontId="37" fillId="0" borderId="0" xfId="49" applyFont="1" applyAlignment="1" applyProtection="1">
      <alignment horizontal="justify" vertical="top" wrapText="1"/>
    </xf>
    <xf numFmtId="0" fontId="8" fillId="8" borderId="12" xfId="0" applyNumberFormat="1" applyFont="1" applyFill="1" applyBorder="1" applyAlignment="1" applyProtection="1">
      <alignment horizontal="center" vertical="center" wrapText="1"/>
    </xf>
    <xf numFmtId="0" fontId="19" fillId="8" borderId="22" xfId="52" applyFont="1" applyFill="1" applyBorder="1" applyAlignment="1" applyProtection="1">
      <alignment horizontal="center" vertical="center" wrapText="1"/>
    </xf>
    <xf numFmtId="14" fontId="6" fillId="7" borderId="5" xfId="50" applyNumberFormat="1" applyFont="1" applyFill="1" applyBorder="1" applyAlignment="1" applyProtection="1">
      <alignment horizontal="left" vertical="center" wrapText="1" indent="1"/>
    </xf>
    <xf numFmtId="0" fontId="6" fillId="11" borderId="5" xfId="50" applyNumberFormat="1" applyFont="1" applyFill="1" applyBorder="1" applyAlignment="1" applyProtection="1">
      <alignment horizontal="center" vertical="center" wrapText="1"/>
    </xf>
    <xf numFmtId="49" fontId="6" fillId="11" borderId="9" xfId="50" applyNumberFormat="1" applyFont="1" applyFill="1" applyBorder="1" applyAlignment="1" applyProtection="1">
      <alignment horizontal="center" vertical="center" wrapText="1"/>
    </xf>
    <xf numFmtId="14" fontId="43" fillId="0" borderId="5" xfId="50" applyNumberFormat="1" applyFont="1" applyFill="1" applyBorder="1" applyAlignment="1" applyProtection="1">
      <alignment horizontal="center" vertical="center" wrapText="1"/>
    </xf>
    <xf numFmtId="0" fontId="6" fillId="0" borderId="11" xfId="52" applyFont="1" applyFill="1" applyBorder="1" applyAlignment="1" applyProtection="1">
      <alignment horizontal="center" vertical="center" wrapText="1"/>
    </xf>
    <xf numFmtId="0" fontId="51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1" fillId="9" borderId="5" xfId="35" applyNumberFormat="1" applyFont="1" applyFill="1" applyBorder="1" applyAlignment="1" applyProtection="1">
      <alignment horizontal="left" vertical="top" indent="1"/>
      <protection locked="0"/>
    </xf>
    <xf numFmtId="0" fontId="51" fillId="0" borderId="5" xfId="35" applyNumberFormat="1" applyFont="1" applyFill="1" applyBorder="1" applyAlignment="1" applyProtection="1">
      <alignment horizontal="left" vertical="center" wrapText="1" indent="1"/>
    </xf>
    <xf numFmtId="0" fontId="51" fillId="0" borderId="5" xfId="35" applyNumberFormat="1" applyFont="1" applyFill="1" applyBorder="1" applyAlignment="1" applyProtection="1">
      <alignment horizontal="left" vertical="top" indent="1"/>
    </xf>
    <xf numFmtId="0" fontId="6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52" applyFont="1" applyFill="1" applyBorder="1" applyAlignment="1" applyProtection="1">
      <alignment horizontal="center" vertical="top" wrapText="1"/>
    </xf>
    <xf numFmtId="0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30" fillId="9" borderId="9" xfId="52" applyNumberFormat="1" applyFont="1" applyFill="1" applyBorder="1" applyAlignment="1" applyProtection="1">
      <alignment horizontal="left" vertical="center" wrapText="1"/>
      <protection locked="0"/>
    </xf>
    <xf numFmtId="49" fontId="30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52" applyFont="1" applyFill="1" applyAlignment="1" applyProtection="1">
      <alignment horizontal="center" vertical="center" wrapText="1"/>
    </xf>
    <xf numFmtId="49" fontId="6" fillId="0" borderId="49" xfId="52" applyNumberFormat="1" applyFont="1" applyFill="1" applyBorder="1" applyAlignment="1" applyProtection="1">
      <alignment horizontal="center" vertical="center" wrapText="1"/>
    </xf>
    <xf numFmtId="49" fontId="6" fillId="0" borderId="54" xfId="52" applyNumberFormat="1" applyFont="1" applyFill="1" applyBorder="1" applyAlignment="1" applyProtection="1">
      <alignment horizontal="center" vertical="center" wrapText="1"/>
    </xf>
    <xf numFmtId="49" fontId="6" fillId="0" borderId="18" xfId="52" applyNumberFormat="1" applyFont="1" applyFill="1" applyBorder="1" applyAlignment="1" applyProtection="1">
      <alignment horizontal="center" vertical="center" wrapText="1"/>
    </xf>
    <xf numFmtId="49" fontId="6" fillId="9" borderId="9" xfId="5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5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2" applyNumberFormat="1" applyFont="1" applyFill="1" applyBorder="1" applyAlignment="1" applyProtection="1">
      <alignment horizontal="left" vertical="center" wrapText="1"/>
    </xf>
    <xf numFmtId="49" fontId="6" fillId="0" borderId="11" xfId="52" applyNumberFormat="1" applyFont="1" applyFill="1" applyBorder="1" applyAlignment="1" applyProtection="1">
      <alignment horizontal="center" vertical="center" wrapText="1"/>
    </xf>
    <xf numFmtId="0" fontId="0" fillId="0" borderId="12" xfId="52" applyFont="1" applyFill="1" applyBorder="1" applyAlignment="1" applyProtection="1">
      <alignment horizontal="center" vertical="center" wrapText="1"/>
    </xf>
    <xf numFmtId="0" fontId="30" fillId="0" borderId="5" xfId="52" applyFont="1" applyFill="1" applyBorder="1" applyAlignment="1" applyProtection="1">
      <alignment horizontal="center" vertical="center" wrapText="1"/>
    </xf>
    <xf numFmtId="0" fontId="6" fillId="0" borderId="19" xfId="52" applyFont="1" applyFill="1" applyBorder="1" applyAlignment="1" applyProtection="1">
      <alignment horizontal="left" vertical="center" wrapText="1"/>
    </xf>
  </cellXfs>
  <cellStyles count="11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2" builtinId="30" hidden="1"/>
    <cellStyle name="20% - Акцент2" xfId="76" builtinId="34" hidden="1"/>
    <cellStyle name="20% - Акцент3" xfId="80" builtinId="38" hidden="1"/>
    <cellStyle name="20% - Акцент4" xfId="84" builtinId="42" hidden="1"/>
    <cellStyle name="20% - Акцент5" xfId="88" builtinId="46" hidden="1"/>
    <cellStyle name="20% - Акцент6" xfId="92" builtinId="50" hidden="1"/>
    <cellStyle name="40% - Акцент1" xfId="73" builtinId="31" hidden="1"/>
    <cellStyle name="40% - Акцент2" xfId="77" builtinId="35" hidden="1"/>
    <cellStyle name="40% - Акцент3" xfId="81" builtinId="39" hidden="1"/>
    <cellStyle name="40% - Акцент4" xfId="85" builtinId="43" hidden="1"/>
    <cellStyle name="40% - Акцент5" xfId="89" builtinId="47" hidden="1"/>
    <cellStyle name="40% - Акцент6" xfId="93" builtinId="51" hidden="1"/>
    <cellStyle name="60% - Акцент1" xfId="74" builtinId="32" hidden="1"/>
    <cellStyle name="60% - Акцент2" xfId="78" builtinId="36" hidden="1"/>
    <cellStyle name="60% - Акцент3" xfId="82" builtinId="40" hidden="1"/>
    <cellStyle name="60% - Акцент4" xfId="86" builtinId="44" hidden="1"/>
    <cellStyle name="60% - Акцент5" xfId="90" builtinId="48" hidden="1"/>
    <cellStyle name="60% - Акцент6" xfId="94" builtinId="52" hidden="1"/>
    <cellStyle name="Cells 2" xfId="107"/>
    <cellStyle name="Currency [0]" xfId="16"/>
    <cellStyle name="currency1" xfId="95"/>
    <cellStyle name="Currency2" xfId="17"/>
    <cellStyle name="currency3" xfId="96"/>
    <cellStyle name="currency4" xfId="97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1" builtinId="29" hidden="1"/>
    <cellStyle name="Акцент2" xfId="75" builtinId="33" hidden="1"/>
    <cellStyle name="Акцент3" xfId="79" builtinId="37" hidden="1"/>
    <cellStyle name="Акцент4" xfId="83" builtinId="41" hidden="1"/>
    <cellStyle name="Акцент5" xfId="87" builtinId="45" hidden="1"/>
    <cellStyle name="Акцент6" xfId="91" builtinId="49" hidden="1"/>
    <cellStyle name="Ввод " xfId="26" builtinId="20" customBuiltin="1"/>
    <cellStyle name="Вывод" xfId="63" builtinId="21" hidden="1"/>
    <cellStyle name="Вычисление" xfId="64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6"/>
    <cellStyle name="Гиперссылка 4" xfId="30"/>
    <cellStyle name="Гиперссылка 4 2" xfId="108"/>
    <cellStyle name="Денежный" xfId="103" builtinId="4" hidden="1"/>
    <cellStyle name="Денежный [0]" xfId="104" builtinId="7" hidden="1"/>
    <cellStyle name="Заголовок" xfId="31"/>
    <cellStyle name="Заголовок 1" xfId="56" builtinId="16" hidden="1"/>
    <cellStyle name="Заголовок 2" xfId="57" builtinId="17" hidden="1"/>
    <cellStyle name="Заголовок 3" xfId="58" builtinId="18" hidden="1"/>
    <cellStyle name="Заголовок 4" xfId="59" builtinId="19" hidden="1"/>
    <cellStyle name="ЗаголовокСтолбца" xfId="32"/>
    <cellStyle name="Значение" xfId="33"/>
    <cellStyle name="Итог" xfId="70" builtinId="25" hidden="1"/>
    <cellStyle name="Контрольная ячейка" xfId="66" builtinId="23" hidden="1"/>
    <cellStyle name="Название" xfId="55" builtinId="15" hidden="1"/>
    <cellStyle name="Нейтральный" xfId="62" builtinId="28" hidden="1"/>
    <cellStyle name="Обычный" xfId="0" builtinId="0" customBuiltin="1"/>
    <cellStyle name="Обычный 10" xfId="98"/>
    <cellStyle name="Обычный 12" xfId="109"/>
    <cellStyle name="Обычный 12 2" xfId="34"/>
    <cellStyle name="Обычный 15" xfId="35"/>
    <cellStyle name="Обычный 2" xfId="36"/>
    <cellStyle name="Обычный 2 10 2" xfId="110"/>
    <cellStyle name="Обычный 2 2" xfId="37"/>
    <cellStyle name="Обычный 2 4" xfId="100"/>
    <cellStyle name="Обычный 3" xfId="38"/>
    <cellStyle name="Обычный 3 2" xfId="39"/>
    <cellStyle name="Обычный 3 2 2" xfId="115"/>
    <cellStyle name="Обычный 3 3" xfId="40"/>
    <cellStyle name="Обычный 4" xfId="99"/>
    <cellStyle name="Обычный 5" xfId="41"/>
    <cellStyle name="Обычный 5 2" xfId="111"/>
    <cellStyle name="Обычный 6" xfId="112"/>
    <cellStyle name="Обычный 7" xfId="114"/>
    <cellStyle name="Обычный 8" xfId="116"/>
    <cellStyle name="Обычный 9" xfId="117"/>
    <cellStyle name="Обычный_Forma_5_Книга2" xfId="113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Обычный_Шаблон по источникам для Модуля Реестр (2)" xfId="54"/>
    <cellStyle name="Плохой" xfId="61" builtinId="27" hidden="1"/>
    <cellStyle name="Пояснение" xfId="69" builtinId="53" hidden="1"/>
    <cellStyle name="Примечание" xfId="68" builtinId="10" hidden="1"/>
    <cellStyle name="Процентный" xfId="105" builtinId="5" hidden="1"/>
    <cellStyle name="Связанная ячейка" xfId="65" builtinId="24" hidden="1"/>
    <cellStyle name="Текст предупреждения" xfId="67" builtinId="11" hidden="1"/>
    <cellStyle name="Финансовый" xfId="101" builtinId="3" hidden="1"/>
    <cellStyle name="Финансовый [0]" xfId="102" builtinId="6" hidden="1"/>
    <cellStyle name="Хороший" xfId="60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4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500-000021140700}"/>
            </a:ext>
          </a:extLst>
        </xdr:cNvPr>
        <xdr:cNvGrpSpPr>
          <a:grpSpLocks/>
        </xdr:cNvGrpSpPr>
      </xdr:nvGrpSpPr>
      <xdr:grpSpPr bwMode="auto">
        <a:xfrm>
          <a:off x="6505402" y="4364182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5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5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5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5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5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5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5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5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7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7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xmlns="" id="{00000000-0008-0000-07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ColWidth="9.125" defaultRowHeight="11.8"/>
  <cols>
    <col min="1" max="16384" width="9.125" style="3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329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329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zoomScaleNormal="100" workbookViewId="0"/>
  </sheetViews>
  <sheetFormatPr defaultColWidth="9.125" defaultRowHeight="11.8"/>
  <cols>
    <col min="1" max="1" width="30.75" style="21" customWidth="1"/>
    <col min="2" max="2" width="80.75" style="21" customWidth="1"/>
    <col min="3" max="3" width="30.75" style="21" customWidth="1"/>
    <col min="4" max="16384" width="9.125" style="20"/>
  </cols>
  <sheetData>
    <row r="1" spans="1:4" ht="24.05" customHeight="1">
      <c r="A1" s="55" t="s">
        <v>14</v>
      </c>
      <c r="B1" s="55" t="s">
        <v>15</v>
      </c>
      <c r="C1" s="55" t="s">
        <v>16</v>
      </c>
      <c r="D1" s="19"/>
    </row>
    <row r="2" spans="1:4">
      <c r="A2" s="569">
        <v>44630.471562500003</v>
      </c>
      <c r="B2" s="21" t="s">
        <v>658</v>
      </c>
      <c r="C2" s="21" t="s">
        <v>205</v>
      </c>
    </row>
    <row r="3" spans="1:4">
      <c r="A3" s="569">
        <v>44630.471574074072</v>
      </c>
      <c r="B3" s="21" t="s">
        <v>659</v>
      </c>
      <c r="C3" s="21" t="s">
        <v>205</v>
      </c>
    </row>
    <row r="4" spans="1:4">
      <c r="A4" s="569">
        <v>44656.639363425929</v>
      </c>
      <c r="B4" s="21" t="s">
        <v>658</v>
      </c>
      <c r="C4" s="21" t="s">
        <v>205</v>
      </c>
    </row>
    <row r="5" spans="1:4">
      <c r="A5" s="569">
        <v>44656.639386574076</v>
      </c>
      <c r="B5" s="21" t="s">
        <v>659</v>
      </c>
      <c r="C5" s="21" t="s">
        <v>205</v>
      </c>
    </row>
    <row r="6" spans="1:4">
      <c r="A6" s="569">
        <v>44673.500254629631</v>
      </c>
      <c r="B6" s="21" t="s">
        <v>658</v>
      </c>
      <c r="C6" s="21" t="s">
        <v>205</v>
      </c>
    </row>
    <row r="7" spans="1:4">
      <c r="A7" s="569">
        <v>44673.5002662037</v>
      </c>
      <c r="B7" s="21" t="s">
        <v>659</v>
      </c>
      <c r="C7" s="21" t="s">
        <v>205</v>
      </c>
    </row>
    <row r="8" spans="1:4">
      <c r="A8" s="569">
        <v>44673.5003125</v>
      </c>
      <c r="B8" s="21" t="s">
        <v>658</v>
      </c>
      <c r="C8" s="21" t="s">
        <v>205</v>
      </c>
    </row>
    <row r="9" spans="1:4">
      <c r="A9" s="569">
        <v>44673.500324074077</v>
      </c>
      <c r="B9" s="21" t="s">
        <v>659</v>
      </c>
      <c r="C9" s="21" t="s">
        <v>205</v>
      </c>
    </row>
    <row r="10" spans="1:4">
      <c r="A10" s="569">
        <v>44673.500439814816</v>
      </c>
      <c r="B10" s="21" t="s">
        <v>658</v>
      </c>
      <c r="C10" s="21" t="s">
        <v>205</v>
      </c>
    </row>
    <row r="11" spans="1:4">
      <c r="A11" s="569">
        <v>44673.500451388885</v>
      </c>
      <c r="B11" s="21" t="s">
        <v>659</v>
      </c>
      <c r="C11" s="21" t="s">
        <v>205</v>
      </c>
    </row>
    <row r="12" spans="1:4">
      <c r="A12" s="569">
        <v>44673.503530092596</v>
      </c>
      <c r="B12" s="21" t="s">
        <v>658</v>
      </c>
      <c r="C12" s="21" t="s">
        <v>205</v>
      </c>
    </row>
    <row r="13" spans="1:4">
      <c r="A13" s="569">
        <v>44673.503541666665</v>
      </c>
      <c r="B13" s="21" t="s">
        <v>659</v>
      </c>
      <c r="C13" s="21" t="s">
        <v>205</v>
      </c>
    </row>
    <row r="14" spans="1:4">
      <c r="A14" s="569">
        <v>44675.760833333334</v>
      </c>
      <c r="B14" s="21" t="s">
        <v>658</v>
      </c>
      <c r="C14" s="21" t="s">
        <v>205</v>
      </c>
    </row>
    <row r="15" spans="1:4">
      <c r="A15" s="569">
        <v>44675.760879629626</v>
      </c>
      <c r="B15" s="21" t="s">
        <v>659</v>
      </c>
      <c r="C15" s="21" t="s">
        <v>205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/>
  <dimension ref="A1:Q50"/>
  <sheetViews>
    <sheetView showGridLines="0" tabSelected="1" topLeftCell="D4" zoomScaleNormal="100" workbookViewId="0"/>
  </sheetViews>
  <sheetFormatPr defaultColWidth="9.125" defaultRowHeight="15.05"/>
  <cols>
    <col min="1" max="1" width="10.75" style="27" hidden="1" customWidth="1"/>
    <col min="2" max="2" width="10.75" style="26" hidden="1" customWidth="1"/>
    <col min="3" max="3" width="3.75" style="100" hidden="1" customWidth="1"/>
    <col min="4" max="4" width="3.75" style="101" customWidth="1"/>
    <col min="5" max="5" width="42.75" style="101" customWidth="1"/>
    <col min="6" max="6" width="50.75" style="28" customWidth="1"/>
    <col min="7" max="7" width="3.75" style="113" customWidth="1"/>
    <col min="8" max="8" width="9.125" style="101"/>
    <col min="9" max="9" width="9.125" style="40" customWidth="1"/>
    <col min="10" max="10" width="9.125" style="28"/>
    <col min="11" max="11" width="3.125" style="28" customWidth="1"/>
    <col min="12" max="16" width="9.125" style="28"/>
    <col min="17" max="17" width="9.125" style="217"/>
    <col min="18" max="16384" width="9.125" style="28"/>
  </cols>
  <sheetData>
    <row r="1" spans="1:17" s="27" customFormat="1" ht="13.6" hidden="1" customHeight="1">
      <c r="A1" s="25"/>
      <c r="B1" s="26"/>
      <c r="F1" s="27">
        <v>26454467</v>
      </c>
      <c r="G1" s="111"/>
      <c r="I1" s="112"/>
      <c r="Q1" s="215"/>
    </row>
    <row r="2" spans="1:17" s="27" customFormat="1" ht="11.95" hidden="1" customHeight="1">
      <c r="A2" s="25"/>
      <c r="B2" s="26"/>
      <c r="G2" s="111"/>
      <c r="I2" s="112"/>
      <c r="Q2" s="215"/>
    </row>
    <row r="3" spans="1:17" s="101" customFormat="1" hidden="1">
      <c r="A3" s="27"/>
      <c r="B3" s="26"/>
      <c r="C3" s="100"/>
      <c r="G3" s="113"/>
      <c r="I3" s="112"/>
      <c r="Q3" s="216"/>
    </row>
    <row r="4" spans="1:17" s="101" customFormat="1" ht="11.3" customHeight="1">
      <c r="A4" s="27"/>
      <c r="B4" s="26"/>
      <c r="C4" s="100"/>
      <c r="D4" s="102"/>
      <c r="E4" s="102"/>
      <c r="F4" s="114" t="e">
        <f>version</f>
        <v>#REF!</v>
      </c>
      <c r="G4" s="113"/>
      <c r="I4" s="112"/>
      <c r="Q4" s="216"/>
    </row>
    <row r="5" spans="1:17" s="101" customFormat="1" ht="40.6" customHeight="1">
      <c r="A5" s="27"/>
      <c r="B5" s="26"/>
      <c r="C5" s="100"/>
      <c r="D5" s="102"/>
      <c r="E5" s="596" t="s">
        <v>315</v>
      </c>
      <c r="F5" s="596"/>
      <c r="G5" s="115"/>
      <c r="I5" s="112"/>
      <c r="Q5" s="216"/>
    </row>
    <row r="6" spans="1:17" ht="11.3" customHeight="1">
      <c r="D6" s="102"/>
      <c r="E6" s="103"/>
      <c r="F6" s="116"/>
      <c r="G6" s="115"/>
    </row>
    <row r="7" spans="1:17" ht="19.5" customHeight="1">
      <c r="D7" s="102"/>
      <c r="E7" s="103" t="s">
        <v>3</v>
      </c>
      <c r="F7" s="56" t="s">
        <v>255</v>
      </c>
      <c r="G7" s="115"/>
    </row>
    <row r="8" spans="1:17" s="101" customFormat="1" ht="10" hidden="1" customHeight="1">
      <c r="A8" s="104"/>
      <c r="B8" s="26"/>
      <c r="C8" s="100"/>
      <c r="D8" s="105"/>
      <c r="E8" s="103"/>
      <c r="F8" s="119"/>
      <c r="G8" s="117"/>
      <c r="I8" s="112"/>
      <c r="Q8" s="216"/>
    </row>
    <row r="9" spans="1:17" ht="19.5" hidden="1" customHeight="1">
      <c r="D9" s="102"/>
      <c r="E9" s="138" t="s">
        <v>126</v>
      </c>
      <c r="F9" s="139" t="s">
        <v>47</v>
      </c>
      <c r="G9" s="102"/>
    </row>
    <row r="10" spans="1:17" s="101" customFormat="1" ht="10" customHeight="1">
      <c r="A10" s="104"/>
      <c r="B10" s="26"/>
      <c r="C10" s="100"/>
      <c r="D10" s="105"/>
      <c r="E10" s="103"/>
      <c r="F10" s="119"/>
      <c r="G10" s="117"/>
      <c r="I10" s="112"/>
      <c r="Q10" s="216"/>
    </row>
    <row r="11" spans="1:17" ht="35.35">
      <c r="D11" s="102"/>
      <c r="E11" s="103" t="s">
        <v>208</v>
      </c>
      <c r="F11" s="586" t="s">
        <v>19</v>
      </c>
      <c r="G11" s="102"/>
    </row>
    <row r="12" spans="1:17" s="101" customFormat="1" ht="10" customHeight="1">
      <c r="A12" s="104"/>
      <c r="B12" s="26"/>
      <c r="C12" s="100"/>
      <c r="D12" s="105"/>
      <c r="E12" s="103"/>
      <c r="F12" s="119"/>
      <c r="G12" s="117"/>
      <c r="I12" s="112"/>
      <c r="Q12" s="216"/>
    </row>
    <row r="13" spans="1:17" ht="19.5" customHeight="1">
      <c r="A13" s="104"/>
      <c r="D13" s="105"/>
      <c r="E13" s="106" t="s">
        <v>143</v>
      </c>
      <c r="F13" s="238" t="s">
        <v>206</v>
      </c>
      <c r="G13" s="117"/>
    </row>
    <row r="14" spans="1:17" ht="23.6" hidden="1">
      <c r="A14" s="104"/>
      <c r="D14" s="105"/>
      <c r="E14" s="106" t="s">
        <v>108</v>
      </c>
      <c r="F14" s="547" t="s">
        <v>660</v>
      </c>
      <c r="G14" s="117"/>
    </row>
    <row r="15" spans="1:17" s="101" customFormat="1" ht="10" hidden="1" customHeight="1">
      <c r="A15" s="104"/>
      <c r="B15" s="26"/>
      <c r="C15" s="100"/>
      <c r="D15" s="105"/>
      <c r="E15" s="103"/>
      <c r="F15" s="119"/>
      <c r="G15" s="117"/>
      <c r="I15" s="112"/>
      <c r="Q15" s="216"/>
    </row>
    <row r="16" spans="1:17" ht="33.75" hidden="1" customHeight="1">
      <c r="A16" s="104"/>
      <c r="D16" s="105"/>
      <c r="E16" s="138" t="s">
        <v>647</v>
      </c>
      <c r="F16" s="185"/>
      <c r="G16" s="117"/>
    </row>
    <row r="17" spans="1:17" ht="33.75" hidden="1" customHeight="1">
      <c r="A17" s="104"/>
      <c r="D17" s="105"/>
      <c r="E17" s="138" t="s">
        <v>648</v>
      </c>
      <c r="F17" s="186"/>
      <c r="G17" s="117"/>
    </row>
    <row r="18" spans="1:17" s="101" customFormat="1" ht="2.95" customHeight="1">
      <c r="A18" s="104"/>
      <c r="B18" s="26"/>
      <c r="C18" s="100"/>
      <c r="D18" s="105"/>
      <c r="E18" s="103"/>
      <c r="F18" s="119"/>
      <c r="G18" s="117"/>
      <c r="I18" s="112"/>
      <c r="Q18" s="216"/>
    </row>
    <row r="19" spans="1:17" s="337" customFormat="1" ht="4.5999999999999996" hidden="1">
      <c r="A19" s="330"/>
      <c r="B19" s="331"/>
      <c r="C19" s="340"/>
      <c r="D19" s="333"/>
      <c r="E19" s="334"/>
      <c r="F19" s="341"/>
      <c r="G19" s="336"/>
      <c r="I19" s="342"/>
    </row>
    <row r="20" spans="1:17" ht="19.5" customHeight="1">
      <c r="A20" s="104"/>
      <c r="C20" s="232">
        <v>2021</v>
      </c>
      <c r="D20" s="105"/>
      <c r="E20" s="103" t="s">
        <v>310</v>
      </c>
      <c r="F20" s="202">
        <v>2021</v>
      </c>
      <c r="G20" s="117"/>
    </row>
    <row r="21" spans="1:17" s="339" customFormat="1" ht="4.5999999999999996" hidden="1">
      <c r="A21" s="330"/>
      <c r="B21" s="331"/>
      <c r="C21" s="332"/>
      <c r="D21" s="333"/>
      <c r="E21" s="334"/>
      <c r="F21" s="335"/>
      <c r="G21" s="336"/>
      <c r="H21" s="337"/>
      <c r="I21" s="338"/>
    </row>
    <row r="22" spans="1:17" s="101" customFormat="1" ht="10" customHeight="1">
      <c r="A22" s="104"/>
      <c r="B22" s="26"/>
      <c r="C22" s="100"/>
      <c r="D22" s="105"/>
      <c r="E22" s="103"/>
      <c r="F22" s="119"/>
      <c r="G22" s="117"/>
      <c r="I22" s="112"/>
      <c r="Q22" s="216"/>
    </row>
    <row r="23" spans="1:17" ht="33.75" customHeight="1">
      <c r="D23" s="102"/>
      <c r="E23" s="106" t="s">
        <v>27</v>
      </c>
      <c r="F23" s="586" t="s">
        <v>19</v>
      </c>
      <c r="G23" s="102"/>
    </row>
    <row r="24" spans="1:17" s="101" customFormat="1" ht="3.6" customHeight="1">
      <c r="A24" s="27"/>
      <c r="B24" s="26"/>
      <c r="C24" s="100"/>
      <c r="D24" s="102"/>
      <c r="E24" s="103"/>
      <c r="F24" s="103"/>
      <c r="G24" s="103"/>
      <c r="H24" s="103"/>
      <c r="I24" s="112"/>
      <c r="Q24" s="216"/>
    </row>
    <row r="25" spans="1:17" s="101" customFormat="1" ht="29.95" customHeight="1">
      <c r="A25" s="27"/>
      <c r="B25" s="26"/>
      <c r="C25" s="107"/>
      <c r="D25" s="105"/>
      <c r="E25" s="108"/>
      <c r="F25" s="119"/>
      <c r="G25" s="118"/>
      <c r="I25" s="112"/>
      <c r="Q25" s="216"/>
    </row>
    <row r="26" spans="1:17">
      <c r="C26" s="107"/>
      <c r="D26" s="105"/>
      <c r="E26" s="109" t="s">
        <v>306</v>
      </c>
      <c r="F26" s="57" t="s">
        <v>750</v>
      </c>
      <c r="G26" s="118"/>
    </row>
    <row r="27" spans="1:17" ht="19.5" hidden="1" customHeight="1">
      <c r="C27" s="107"/>
      <c r="D27" s="105"/>
      <c r="E27" s="109" t="s">
        <v>307</v>
      </c>
      <c r="F27" s="58"/>
      <c r="G27" s="118"/>
    </row>
    <row r="28" spans="1:17">
      <c r="C28" s="107"/>
      <c r="D28" s="105"/>
      <c r="E28" s="108" t="s">
        <v>4</v>
      </c>
      <c r="F28" s="57" t="s">
        <v>751</v>
      </c>
      <c r="G28" s="118"/>
    </row>
    <row r="29" spans="1:17">
      <c r="C29" s="107"/>
      <c r="D29" s="105"/>
      <c r="E29" s="108" t="s">
        <v>5</v>
      </c>
      <c r="F29" s="57" t="s">
        <v>747</v>
      </c>
      <c r="G29" s="118"/>
      <c r="H29" s="29"/>
    </row>
    <row r="30" spans="1:17" ht="19.5" hidden="1" customHeight="1">
      <c r="C30" s="107"/>
      <c r="D30" s="105"/>
      <c r="E30" s="108" t="s">
        <v>104</v>
      </c>
      <c r="F30" s="58"/>
      <c r="G30" s="118"/>
      <c r="H30" s="29"/>
    </row>
    <row r="31" spans="1:17" s="101" customFormat="1" ht="9.85" customHeight="1">
      <c r="A31" s="104"/>
      <c r="B31" s="26"/>
      <c r="C31" s="100"/>
      <c r="D31" s="105"/>
      <c r="E31" s="103"/>
      <c r="F31" s="119"/>
      <c r="G31" s="117"/>
      <c r="I31" s="112"/>
      <c r="Q31" s="216"/>
    </row>
    <row r="32" spans="1:17" s="101" customFormat="1" ht="35.35">
      <c r="A32" s="104"/>
      <c r="B32" s="26"/>
      <c r="C32" s="100"/>
      <c r="D32" s="105"/>
      <c r="E32" s="343" t="s">
        <v>311</v>
      </c>
      <c r="F32" s="586" t="s">
        <v>18</v>
      </c>
      <c r="G32" s="117"/>
      <c r="I32" s="112"/>
      <c r="Q32" s="216"/>
    </row>
    <row r="33" spans="1:17" s="101" customFormat="1" ht="23.6">
      <c r="A33" s="104"/>
      <c r="B33" s="26"/>
      <c r="C33" s="100"/>
      <c r="D33" s="105"/>
      <c r="E33" s="347" t="s">
        <v>312</v>
      </c>
      <c r="F33" s="587" t="s">
        <v>1448</v>
      </c>
      <c r="G33" s="117"/>
      <c r="I33" s="112"/>
      <c r="Q33" s="216"/>
    </row>
    <row r="34" spans="1:17" s="346" customFormat="1" ht="2.95" customHeight="1">
      <c r="A34" s="348"/>
      <c r="B34" s="344"/>
      <c r="C34" s="345"/>
      <c r="D34" s="349"/>
      <c r="E34" s="347"/>
      <c r="F34" s="351"/>
      <c r="G34" s="350"/>
      <c r="I34" s="112"/>
      <c r="Q34" s="352"/>
    </row>
    <row r="35" spans="1:17" s="101" customFormat="1" ht="35.35">
      <c r="A35" s="104"/>
      <c r="B35" s="26"/>
      <c r="C35" s="100"/>
      <c r="D35" s="105"/>
      <c r="E35" s="347" t="s">
        <v>313</v>
      </c>
      <c r="F35" s="586" t="s">
        <v>19</v>
      </c>
      <c r="G35" s="117"/>
      <c r="I35" s="112"/>
      <c r="Q35" s="216"/>
    </row>
    <row r="36" spans="1:17" s="346" customFormat="1" ht="2.95" customHeight="1">
      <c r="A36" s="348"/>
      <c r="B36" s="344"/>
      <c r="C36" s="345"/>
      <c r="D36" s="349"/>
      <c r="E36" s="347"/>
      <c r="F36" s="351"/>
      <c r="G36" s="350"/>
      <c r="I36" s="112"/>
      <c r="Q36" s="352"/>
    </row>
    <row r="37" spans="1:17" s="101" customFormat="1" ht="23.6">
      <c r="A37" s="104"/>
      <c r="B37" s="26"/>
      <c r="C37" s="100"/>
      <c r="D37" s="105"/>
      <c r="E37" s="347" t="s">
        <v>314</v>
      </c>
      <c r="F37" s="586" t="s">
        <v>19</v>
      </c>
      <c r="G37" s="117"/>
      <c r="I37" s="112"/>
      <c r="Q37" s="216"/>
    </row>
    <row r="38" spans="1:17" s="346" customFormat="1" ht="35.35" hidden="1">
      <c r="A38" s="348"/>
      <c r="B38" s="344"/>
      <c r="C38" s="345"/>
      <c r="D38" s="349"/>
      <c r="E38" s="347" t="s">
        <v>655</v>
      </c>
      <c r="F38" s="549" t="s">
        <v>19</v>
      </c>
      <c r="G38" s="350"/>
      <c r="I38" s="112"/>
      <c r="Q38" s="352"/>
    </row>
    <row r="39" spans="1:17" s="101" customFormat="1" ht="9.85" customHeight="1">
      <c r="A39" s="104"/>
      <c r="B39" s="26"/>
      <c r="C39" s="100"/>
      <c r="D39" s="105"/>
      <c r="E39" s="103"/>
      <c r="F39" s="119"/>
      <c r="G39" s="117"/>
      <c r="I39" s="112"/>
      <c r="Q39" s="216"/>
    </row>
    <row r="40" spans="1:17" ht="19.5" customHeight="1">
      <c r="A40" s="30"/>
      <c r="B40" s="31"/>
      <c r="D40" s="52"/>
      <c r="E40" s="110" t="s">
        <v>92</v>
      </c>
      <c r="F40" s="63" t="s">
        <v>1449</v>
      </c>
      <c r="G40" s="117"/>
    </row>
    <row r="41" spans="1:17" ht="19.5" customHeight="1">
      <c r="A41" s="30"/>
      <c r="B41" s="31"/>
      <c r="D41" s="52"/>
      <c r="E41" s="110" t="s">
        <v>99</v>
      </c>
      <c r="F41" s="63" t="s">
        <v>1450</v>
      </c>
      <c r="G41" s="117"/>
    </row>
    <row r="42" spans="1:17" s="101" customFormat="1" ht="2.95" customHeight="1">
      <c r="A42" s="30"/>
      <c r="B42" s="31"/>
      <c r="C42" s="100"/>
      <c r="D42" s="52"/>
      <c r="E42" s="110"/>
      <c r="F42" s="110"/>
      <c r="G42" s="117"/>
      <c r="I42" s="112"/>
      <c r="Q42" s="216"/>
    </row>
    <row r="43" spans="1:17" s="101" customFormat="1" ht="19.5" customHeight="1">
      <c r="A43" s="27"/>
      <c r="B43" s="26"/>
      <c r="C43" s="100"/>
      <c r="E43" s="66"/>
      <c r="F43" s="117" t="s">
        <v>187</v>
      </c>
      <c r="G43" s="113"/>
      <c r="I43" s="112"/>
      <c r="Q43" s="216"/>
    </row>
    <row r="44" spans="1:17" ht="19.5" customHeight="1">
      <c r="E44" s="110" t="s">
        <v>21</v>
      </c>
      <c r="F44" s="63" t="s">
        <v>1451</v>
      </c>
    </row>
    <row r="45" spans="1:17" ht="19.5" customHeight="1">
      <c r="E45" s="110" t="s">
        <v>22</v>
      </c>
      <c r="F45" s="63" t="s">
        <v>1452</v>
      </c>
    </row>
    <row r="46" spans="1:17" ht="19.5" customHeight="1">
      <c r="E46" s="110" t="s">
        <v>28</v>
      </c>
      <c r="F46" s="63" t="s">
        <v>1454</v>
      </c>
    </row>
    <row r="47" spans="1:17" ht="19.5" customHeight="1">
      <c r="E47" s="110" t="s">
        <v>23</v>
      </c>
      <c r="F47" s="63" t="s">
        <v>1453</v>
      </c>
    </row>
    <row r="48" spans="1:17" ht="2.95" customHeight="1">
      <c r="E48" s="110"/>
      <c r="F48" s="52"/>
    </row>
    <row r="49" spans="5:6" ht="29.95" customHeight="1">
      <c r="E49" s="110"/>
      <c r="F49" s="52"/>
    </row>
    <row r="50" spans="5:6" ht="10" customHeight="1"/>
  </sheetData>
  <sheetProtection password="FA9C" sheet="1" objects="1" scenarios="1" formatColumns="0" formatRows="0"/>
  <dataConsolidate leftLabels="1" link="1"/>
  <mergeCells count="1">
    <mergeCell ref="E5:F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4:F47 F40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25" defaultRowHeight="14.4"/>
  <cols>
    <col min="1" max="1" width="9.125" style="44" hidden="1" customWidth="1"/>
    <col min="2" max="2" width="9.125" style="453" hidden="1" customWidth="1"/>
    <col min="3" max="3" width="3.75" style="140" customWidth="1"/>
    <col min="4" max="4" width="6.25" style="453" customWidth="1"/>
    <col min="5" max="5" width="46.375" style="453" customWidth="1"/>
    <col min="6" max="6" width="3.75" style="453" customWidth="1"/>
    <col min="7" max="7" width="5.75" style="453" customWidth="1"/>
    <col min="8" max="8" width="41.375" style="453" bestFit="1" customWidth="1"/>
    <col min="9" max="9" width="3.75" style="453" customWidth="1"/>
    <col min="10" max="10" width="5.75" style="453" customWidth="1"/>
    <col min="11" max="11" width="32.625" style="453" customWidth="1"/>
    <col min="12" max="12" width="14.875" style="453" customWidth="1"/>
    <col min="13" max="13" width="13.125" style="278" hidden="1" customWidth="1"/>
    <col min="14" max="16" width="9.125" style="278" hidden="1" customWidth="1"/>
    <col min="17" max="17" width="25.75" style="279" hidden="1" customWidth="1"/>
    <col min="18" max="18" width="14.375" style="278" hidden="1" customWidth="1"/>
    <col min="19" max="22" width="9.125" style="280"/>
    <col min="23" max="16384" width="9.125" style="453"/>
  </cols>
  <sheetData>
    <row r="1" spans="1:256" s="468" customFormat="1" ht="16.55" hidden="1" customHeight="1">
      <c r="C1" s="581"/>
      <c r="H1" s="581"/>
      <c r="I1" s="581"/>
      <c r="J1" s="581"/>
      <c r="K1" s="581" t="s">
        <v>138</v>
      </c>
      <c r="L1" s="271" t="s">
        <v>129</v>
      </c>
      <c r="M1" s="272" t="s">
        <v>137</v>
      </c>
      <c r="N1" s="272"/>
      <c r="O1" s="272"/>
      <c r="P1" s="272"/>
      <c r="Q1" s="273"/>
      <c r="R1" s="272"/>
      <c r="S1" s="272"/>
      <c r="T1" s="272"/>
      <c r="U1" s="272"/>
      <c r="V1" s="272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  <c r="IL1" s="271"/>
      <c r="IM1" s="271"/>
      <c r="IN1" s="271"/>
      <c r="IO1" s="271"/>
      <c r="IP1" s="271"/>
      <c r="IQ1" s="271"/>
      <c r="IR1" s="271"/>
      <c r="IS1" s="271"/>
      <c r="IT1" s="271"/>
      <c r="IU1" s="271"/>
      <c r="IV1" s="271"/>
    </row>
    <row r="2" spans="1:256" s="277" customFormat="1" ht="16.55" hidden="1" customHeight="1">
      <c r="A2" s="274"/>
      <c r="B2" s="274"/>
      <c r="C2" s="275"/>
      <c r="D2" s="274"/>
      <c r="E2" s="274"/>
      <c r="F2" s="274"/>
      <c r="G2" s="274"/>
      <c r="H2" s="274"/>
      <c r="I2" s="274"/>
      <c r="J2" s="274"/>
      <c r="K2" s="274"/>
      <c r="L2" s="274"/>
      <c r="M2" s="272"/>
      <c r="N2" s="272"/>
      <c r="O2" s="272"/>
      <c r="P2" s="272"/>
      <c r="Q2" s="273"/>
      <c r="R2" s="272"/>
      <c r="S2" s="276"/>
      <c r="T2" s="276"/>
      <c r="U2" s="276"/>
      <c r="V2" s="276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5"/>
      <c r="BT2" s="275"/>
      <c r="BU2" s="275"/>
      <c r="BV2" s="275"/>
      <c r="BW2" s="275"/>
      <c r="BX2" s="275"/>
      <c r="BY2" s="275"/>
      <c r="BZ2" s="275"/>
      <c r="CA2" s="275"/>
      <c r="CB2" s="275"/>
      <c r="CC2" s="275"/>
      <c r="CD2" s="275"/>
      <c r="CE2" s="275"/>
      <c r="CF2" s="275"/>
      <c r="CG2" s="275"/>
      <c r="CH2" s="275"/>
      <c r="CI2" s="275"/>
      <c r="CJ2" s="275"/>
      <c r="CK2" s="275"/>
      <c r="CL2" s="275"/>
      <c r="CM2" s="27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  <c r="DX2" s="275"/>
      <c r="DY2" s="275"/>
      <c r="DZ2" s="275"/>
      <c r="EA2" s="275"/>
      <c r="EB2" s="275"/>
      <c r="EC2" s="275"/>
      <c r="ED2" s="275"/>
      <c r="EE2" s="275"/>
      <c r="EF2" s="275"/>
      <c r="EG2" s="275"/>
      <c r="EH2" s="275"/>
      <c r="EI2" s="275"/>
      <c r="EJ2" s="275"/>
      <c r="EK2" s="275"/>
      <c r="EL2" s="275"/>
      <c r="EM2" s="275"/>
      <c r="EN2" s="275"/>
      <c r="EO2" s="275"/>
      <c r="EP2" s="275"/>
      <c r="EQ2" s="275"/>
      <c r="ER2" s="275"/>
      <c r="ES2" s="275"/>
      <c r="ET2" s="275"/>
    </row>
    <row r="3" spans="1:256" s="141" customFormat="1" ht="2.95" customHeight="1">
      <c r="A3" s="44"/>
      <c r="B3" s="453"/>
      <c r="C3" s="51"/>
      <c r="D3" s="455"/>
      <c r="E3" s="455"/>
      <c r="F3" s="455"/>
      <c r="G3" s="455"/>
      <c r="H3" s="455"/>
      <c r="I3" s="455"/>
      <c r="J3" s="455"/>
      <c r="K3" s="455"/>
      <c r="L3" s="84"/>
      <c r="M3" s="278"/>
      <c r="N3" s="278"/>
      <c r="O3" s="278"/>
      <c r="P3" s="278"/>
      <c r="Q3" s="279"/>
      <c r="R3" s="278"/>
      <c r="S3" s="280"/>
      <c r="T3" s="280"/>
      <c r="U3" s="280"/>
      <c r="V3" s="280"/>
    </row>
    <row r="4" spans="1:256" s="141" customFormat="1" ht="22.95">
      <c r="A4" s="44"/>
      <c r="B4" s="453"/>
      <c r="C4" s="51"/>
      <c r="D4" s="601" t="s">
        <v>316</v>
      </c>
      <c r="E4" s="602"/>
      <c r="F4" s="602"/>
      <c r="G4" s="602"/>
      <c r="H4" s="603"/>
      <c r="I4" s="281"/>
      <c r="M4" s="278"/>
      <c r="N4" s="278"/>
      <c r="O4" s="278"/>
      <c r="P4" s="278"/>
      <c r="Q4" s="279"/>
      <c r="R4" s="278"/>
      <c r="S4" s="280"/>
      <c r="T4" s="280"/>
      <c r="U4" s="280"/>
      <c r="V4" s="280"/>
    </row>
    <row r="5" spans="1:256" s="141" customFormat="1" ht="2.95" hidden="1" customHeight="1">
      <c r="A5" s="44"/>
      <c r="B5" s="453"/>
      <c r="C5" s="51"/>
      <c r="D5" s="455"/>
      <c r="E5" s="455"/>
      <c r="F5" s="455"/>
      <c r="G5" s="455"/>
      <c r="H5" s="36"/>
      <c r="I5" s="36"/>
      <c r="J5" s="36"/>
      <c r="K5" s="36"/>
      <c r="L5" s="35"/>
      <c r="M5" s="278"/>
      <c r="N5" s="278"/>
      <c r="O5" s="278"/>
      <c r="P5" s="278"/>
      <c r="Q5" s="279"/>
      <c r="R5" s="278"/>
      <c r="S5" s="280"/>
      <c r="T5" s="280"/>
      <c r="U5" s="280"/>
      <c r="V5" s="280"/>
    </row>
    <row r="6" spans="1:256" s="141" customFormat="1" ht="20.149999999999999" hidden="1" customHeight="1">
      <c r="A6" s="153"/>
      <c r="B6" s="153"/>
      <c r="C6" s="51"/>
      <c r="D6" s="604"/>
      <c r="E6" s="604"/>
      <c r="F6" s="605" t="s">
        <v>18</v>
      </c>
      <c r="G6" s="605"/>
      <c r="H6" s="36"/>
      <c r="I6" s="36"/>
      <c r="J6" s="142"/>
      <c r="K6" s="143"/>
      <c r="L6" s="143"/>
      <c r="M6" s="278"/>
      <c r="N6" s="278"/>
      <c r="O6" s="278"/>
      <c r="P6" s="278"/>
      <c r="Q6" s="279"/>
      <c r="R6" s="278"/>
      <c r="S6" s="280"/>
      <c r="T6" s="280"/>
      <c r="U6" s="280"/>
      <c r="V6" s="280"/>
    </row>
    <row r="7" spans="1:256" ht="45.85" customHeight="1">
      <c r="E7" s="608"/>
      <c r="F7" s="608"/>
      <c r="G7" s="608"/>
      <c r="H7" s="608"/>
      <c r="I7" s="608"/>
      <c r="J7" s="608"/>
      <c r="K7" s="608"/>
      <c r="L7" s="608"/>
    </row>
    <row r="8" spans="1:256" s="141" customFormat="1">
      <c r="A8" s="44"/>
      <c r="B8" s="453"/>
      <c r="C8" s="51"/>
      <c r="D8" s="606" t="s">
        <v>317</v>
      </c>
      <c r="E8" s="606"/>
      <c r="F8" s="606" t="s">
        <v>127</v>
      </c>
      <c r="G8" s="606"/>
      <c r="H8" s="606"/>
      <c r="I8" s="607" t="s">
        <v>128</v>
      </c>
      <c r="J8" s="607"/>
      <c r="K8" s="607"/>
      <c r="L8" s="607"/>
      <c r="M8" s="278"/>
      <c r="N8" s="278"/>
      <c r="O8" s="278"/>
      <c r="P8" s="278"/>
      <c r="Q8" s="279"/>
      <c r="R8" s="278"/>
      <c r="S8" s="280"/>
      <c r="T8" s="280"/>
      <c r="U8" s="280"/>
      <c r="V8" s="280"/>
    </row>
    <row r="9" spans="1:256" s="141" customFormat="1" ht="20.3" customHeight="1">
      <c r="A9" s="44"/>
      <c r="B9" s="453"/>
      <c r="C9" s="51"/>
      <c r="D9" s="571" t="s">
        <v>25</v>
      </c>
      <c r="E9" s="571" t="s">
        <v>135</v>
      </c>
      <c r="F9" s="597" t="s">
        <v>25</v>
      </c>
      <c r="G9" s="598"/>
      <c r="H9" s="157" t="s">
        <v>135</v>
      </c>
      <c r="I9" s="599" t="s">
        <v>25</v>
      </c>
      <c r="J9" s="599"/>
      <c r="K9" s="157" t="s">
        <v>135</v>
      </c>
      <c r="L9" s="157" t="s">
        <v>129</v>
      </c>
      <c r="M9" s="318"/>
      <c r="N9" s="318"/>
      <c r="O9" s="318"/>
      <c r="P9" s="318"/>
      <c r="Q9" s="319"/>
      <c r="R9" s="318"/>
      <c r="S9" s="280"/>
      <c r="T9" s="280"/>
      <c r="U9" s="280"/>
      <c r="V9" s="280"/>
    </row>
    <row r="10" spans="1:256" ht="11.95" customHeight="1">
      <c r="C10" s="82"/>
      <c r="D10" s="572" t="s">
        <v>26</v>
      </c>
      <c r="E10" s="572" t="s">
        <v>0</v>
      </c>
      <c r="F10" s="600" t="s">
        <v>1</v>
      </c>
      <c r="G10" s="600"/>
      <c r="H10" s="572" t="s">
        <v>2</v>
      </c>
      <c r="I10" s="600" t="s">
        <v>12</v>
      </c>
      <c r="J10" s="600"/>
      <c r="K10" s="572" t="s">
        <v>13</v>
      </c>
      <c r="L10" s="572" t="s">
        <v>31</v>
      </c>
      <c r="M10" s="318"/>
      <c r="N10" s="318"/>
      <c r="O10" s="318"/>
      <c r="P10" s="318"/>
      <c r="Q10" s="319"/>
      <c r="R10" s="318"/>
      <c r="S10" s="282"/>
      <c r="T10" s="282"/>
      <c r="U10" s="282"/>
      <c r="V10" s="282"/>
    </row>
    <row r="11" spans="1:256" s="141" customFormat="1" hidden="1">
      <c r="A11" s="453"/>
      <c r="B11" s="453"/>
      <c r="C11" s="51"/>
      <c r="D11" s="180">
        <v>0</v>
      </c>
      <c r="E11" s="181"/>
      <c r="F11" s="176" t="s">
        <v>131</v>
      </c>
      <c r="G11" s="176"/>
      <c r="H11" s="182"/>
      <c r="I11" s="178" t="s">
        <v>131</v>
      </c>
      <c r="J11" s="176"/>
      <c r="K11" s="182"/>
      <c r="L11" s="183"/>
      <c r="M11" s="320" t="s">
        <v>223</v>
      </c>
      <c r="N11" s="318"/>
      <c r="O11" s="318"/>
      <c r="P11" s="318" t="s">
        <v>224</v>
      </c>
      <c r="Q11" s="319" t="s">
        <v>225</v>
      </c>
      <c r="R11" s="318" t="s">
        <v>226</v>
      </c>
      <c r="S11" s="280"/>
      <c r="T11" s="280"/>
      <c r="U11" s="280"/>
      <c r="V11" s="280"/>
    </row>
    <row r="12" spans="1:256" s="77" customFormat="1" ht="15.75" hidden="1" customHeight="1">
      <c r="A12" s="454"/>
      <c r="B12" s="460" t="s">
        <v>136</v>
      </c>
      <c r="C12" s="612"/>
      <c r="D12" s="606">
        <v>1</v>
      </c>
      <c r="E12" s="614" t="s">
        <v>1856</v>
      </c>
      <c r="F12" s="584" t="s">
        <v>131</v>
      </c>
      <c r="G12" s="574">
        <v>0</v>
      </c>
      <c r="H12" s="288"/>
      <c r="I12" s="158" t="s">
        <v>131</v>
      </c>
      <c r="J12" s="289" t="s">
        <v>227</v>
      </c>
      <c r="K12" s="184"/>
      <c r="L12" s="205"/>
      <c r="M12" s="278">
        <f>mergeValue(H12)</f>
        <v>0</v>
      </c>
      <c r="N12" s="468"/>
      <c r="O12" s="468"/>
      <c r="P12" s="278" t="str">
        <f t="array" ref="P12">IF(ISERROR(MATCH(MID(Q12,1,250),MID(note_ter,1,250),0)),"n","y")</f>
        <v>y</v>
      </c>
      <c r="Q12" s="468" t="s">
        <v>1856</v>
      </c>
      <c r="R12" s="278" t="str">
        <f>K12&amp;"("&amp;L12&amp;")"</f>
        <v>()</v>
      </c>
      <c r="S12" s="460"/>
      <c r="T12" s="460"/>
      <c r="U12" s="219"/>
      <c r="V12" s="460"/>
      <c r="W12" s="460"/>
      <c r="X12" s="460"/>
      <c r="Y12" s="124"/>
      <c r="Z12" s="124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</row>
    <row r="13" spans="1:256" s="77" customFormat="1" ht="15.05" hidden="1" customHeight="1">
      <c r="A13" s="454"/>
      <c r="B13" s="460" t="s">
        <v>136</v>
      </c>
      <c r="C13" s="612"/>
      <c r="D13" s="606"/>
      <c r="E13" s="615"/>
      <c r="F13" s="617" t="s">
        <v>131</v>
      </c>
      <c r="G13" s="606">
        <v>1</v>
      </c>
      <c r="H13" s="609" t="s">
        <v>1455</v>
      </c>
      <c r="I13" s="158" t="s">
        <v>131</v>
      </c>
      <c r="J13" s="289" t="s">
        <v>227</v>
      </c>
      <c r="K13" s="184"/>
      <c r="L13" s="205"/>
      <c r="M13" s="278" t="str">
        <f>mergeValue(H13)</f>
        <v>Архангельск</v>
      </c>
      <c r="N13" s="468"/>
      <c r="O13" s="468"/>
      <c r="P13" s="468"/>
      <c r="Q13" s="468"/>
      <c r="R13" s="278" t="str">
        <f>K13&amp;"("&amp;L13&amp;")"</f>
        <v>()</v>
      </c>
      <c r="S13" s="460"/>
      <c r="T13" s="460"/>
      <c r="U13" s="219"/>
      <c r="V13" s="460"/>
      <c r="W13" s="460"/>
      <c r="X13" s="460"/>
      <c r="Y13" s="124"/>
      <c r="Z13" s="124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</row>
    <row r="14" spans="1:256" s="77" customFormat="1" ht="45" customHeight="1">
      <c r="A14" s="454"/>
      <c r="B14" s="460" t="s">
        <v>136</v>
      </c>
      <c r="C14" s="612"/>
      <c r="D14" s="606"/>
      <c r="E14" s="615"/>
      <c r="F14" s="618"/>
      <c r="G14" s="606"/>
      <c r="H14" s="610"/>
      <c r="I14" s="588" t="s">
        <v>131</v>
      </c>
      <c r="J14" s="574">
        <v>1</v>
      </c>
      <c r="K14" s="585" t="s">
        <v>1455</v>
      </c>
      <c r="L14" s="163" t="s">
        <v>1456</v>
      </c>
      <c r="M14" s="278" t="str">
        <f>mergeValue(H14)</f>
        <v>Архангельск</v>
      </c>
      <c r="N14" s="468"/>
      <c r="O14" s="468"/>
      <c r="P14" s="468"/>
      <c r="Q14" s="468"/>
      <c r="R14" s="278" t="str">
        <f>K14&amp;" ("&amp;L14&amp;")"</f>
        <v>Архангельск (11701000)</v>
      </c>
      <c r="S14" s="460"/>
      <c r="T14" s="460"/>
      <c r="U14" s="219"/>
      <c r="V14" s="460"/>
      <c r="W14" s="460"/>
      <c r="X14" s="460"/>
      <c r="Y14" s="124"/>
      <c r="Z14" s="124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</row>
    <row r="15" spans="1:256" s="77" customFormat="1" ht="1" customHeight="1">
      <c r="A15" s="454"/>
      <c r="B15" s="454"/>
      <c r="C15" s="612"/>
      <c r="D15" s="606"/>
      <c r="E15" s="615"/>
      <c r="F15" s="619"/>
      <c r="G15" s="606"/>
      <c r="H15" s="611"/>
      <c r="I15" s="168" t="s">
        <v>131</v>
      </c>
      <c r="J15" s="168"/>
      <c r="K15" s="184" t="s">
        <v>131</v>
      </c>
      <c r="L15" s="205"/>
      <c r="M15" s="468"/>
      <c r="N15" s="468"/>
      <c r="O15" s="468"/>
      <c r="P15" s="468"/>
      <c r="Q15" s="278"/>
      <c r="R15" s="468"/>
      <c r="S15" s="460"/>
      <c r="T15" s="460"/>
      <c r="U15" s="219"/>
      <c r="V15" s="460"/>
      <c r="W15" s="460"/>
      <c r="X15" s="460"/>
      <c r="Y15" s="124"/>
      <c r="Z15" s="124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</row>
    <row r="16" spans="1:256" s="77" customFormat="1" ht="1" customHeight="1">
      <c r="A16" s="454"/>
      <c r="B16" s="454"/>
      <c r="C16" s="613"/>
      <c r="D16" s="606"/>
      <c r="E16" s="616"/>
      <c r="F16" s="158" t="s">
        <v>131</v>
      </c>
      <c r="G16" s="168" t="s">
        <v>131</v>
      </c>
      <c r="H16" s="184" t="s">
        <v>131</v>
      </c>
      <c r="I16" s="168" t="s">
        <v>131</v>
      </c>
      <c r="J16" s="168"/>
      <c r="K16" s="204"/>
      <c r="L16" s="205"/>
      <c r="M16" s="468"/>
      <c r="N16" s="468"/>
      <c r="O16" s="468"/>
      <c r="P16" s="468"/>
      <c r="Q16" s="278"/>
      <c r="R16" s="468"/>
      <c r="S16" s="460"/>
      <c r="T16" s="460"/>
      <c r="U16" s="219"/>
      <c r="V16" s="460"/>
      <c r="W16" s="460"/>
      <c r="X16" s="460"/>
      <c r="Y16" s="124"/>
      <c r="Z16" s="124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</row>
    <row r="17" spans="1:22" s="141" customFormat="1" hidden="1">
      <c r="A17" s="453"/>
      <c r="B17" s="453" t="s">
        <v>149</v>
      </c>
      <c r="C17" s="51"/>
      <c r="D17" s="158"/>
      <c r="E17" s="164" t="s">
        <v>131</v>
      </c>
      <c r="F17" s="160" t="s">
        <v>131</v>
      </c>
      <c r="G17" s="160"/>
      <c r="H17" s="160"/>
      <c r="I17" s="160" t="s">
        <v>131</v>
      </c>
      <c r="J17" s="160"/>
      <c r="K17" s="160"/>
      <c r="L17" s="161"/>
      <c r="M17" s="320"/>
      <c r="N17" s="318"/>
      <c r="O17" s="318"/>
      <c r="P17" s="318"/>
      <c r="Q17" s="319" t="s">
        <v>318</v>
      </c>
      <c r="R17" s="318"/>
      <c r="S17" s="280"/>
      <c r="T17" s="280"/>
      <c r="U17" s="280"/>
      <c r="V17" s="280"/>
    </row>
    <row r="18" spans="1:22" s="141" customFormat="1" ht="20.95" customHeight="1">
      <c r="A18" s="44"/>
      <c r="B18" s="453"/>
      <c r="C18" s="140"/>
      <c r="D18" s="283"/>
      <c r="E18" s="283"/>
      <c r="F18" s="283"/>
      <c r="G18" s="283"/>
      <c r="H18" s="283"/>
      <c r="I18" s="283"/>
      <c r="J18" s="283"/>
      <c r="K18" s="283"/>
      <c r="L18" s="283"/>
      <c r="M18" s="318"/>
      <c r="N18" s="318"/>
      <c r="O18" s="318"/>
      <c r="P18" s="318"/>
      <c r="Q18" s="319"/>
      <c r="R18" s="318"/>
      <c r="S18" s="280"/>
      <c r="T18" s="280"/>
      <c r="U18" s="280"/>
      <c r="V18" s="280"/>
    </row>
    <row r="19" spans="1:22" s="141" customFormat="1">
      <c r="A19" s="44"/>
      <c r="B19" s="453"/>
      <c r="C19" s="140"/>
      <c r="D19" s="453"/>
      <c r="E19" s="453"/>
      <c r="F19" s="453"/>
      <c r="G19" s="453"/>
      <c r="H19" s="453"/>
      <c r="I19" s="453"/>
      <c r="J19" s="453"/>
      <c r="K19" s="453"/>
      <c r="L19" s="453"/>
      <c r="M19" s="278"/>
      <c r="N19" s="278"/>
      <c r="O19" s="278"/>
      <c r="P19" s="278"/>
      <c r="Q19" s="279"/>
      <c r="R19" s="278"/>
      <c r="S19" s="280"/>
      <c r="T19" s="280"/>
      <c r="U19" s="280"/>
      <c r="V19" s="280"/>
    </row>
    <row r="20" spans="1:22" s="141" customFormat="1" ht="0.85" customHeight="1">
      <c r="A20" s="44"/>
      <c r="B20" s="453"/>
      <c r="C20" s="140"/>
      <c r="D20" s="453"/>
      <c r="E20" s="453"/>
      <c r="F20" s="453"/>
      <c r="G20" s="453"/>
      <c r="H20" s="453"/>
      <c r="I20" s="453"/>
      <c r="J20" s="453"/>
      <c r="K20" s="453"/>
      <c r="L20" s="453"/>
      <c r="M20" s="278"/>
      <c r="N20" s="278"/>
      <c r="O20" s="278"/>
      <c r="P20" s="278"/>
      <c r="Q20" s="279"/>
      <c r="R20" s="278"/>
      <c r="S20" s="280"/>
      <c r="T20" s="280"/>
      <c r="U20" s="280"/>
      <c r="V20" s="280"/>
    </row>
    <row r="21" spans="1:22" s="145" customFormat="1" ht="9.85">
      <c r="A21" s="144"/>
      <c r="C21" s="146"/>
      <c r="D21" s="154"/>
      <c r="E21" s="154"/>
      <c r="M21" s="278"/>
      <c r="N21" s="278"/>
      <c r="O21" s="278"/>
      <c r="P21" s="278"/>
      <c r="Q21" s="279"/>
      <c r="R21" s="278"/>
      <c r="S21" s="280"/>
      <c r="T21" s="280"/>
      <c r="U21" s="280"/>
      <c r="V21" s="280"/>
    </row>
    <row r="22" spans="1:22" s="145" customFormat="1" ht="9.85">
      <c r="A22" s="144"/>
      <c r="C22" s="146"/>
      <c r="D22" s="154"/>
      <c r="E22" s="154"/>
      <c r="M22" s="278"/>
      <c r="N22" s="278"/>
      <c r="O22" s="278"/>
      <c r="P22" s="278"/>
      <c r="Q22" s="279"/>
      <c r="R22" s="278"/>
      <c r="S22" s="280"/>
      <c r="T22" s="280"/>
      <c r="U22" s="280"/>
      <c r="V22" s="280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M23" sqref="M23"/>
    </sheetView>
  </sheetViews>
  <sheetFormatPr defaultColWidth="9.125" defaultRowHeight="15.05"/>
  <cols>
    <col min="1" max="1" width="6.375" style="190" hidden="1" customWidth="1"/>
    <col min="2" max="2" width="2" style="190" hidden="1" customWidth="1"/>
    <col min="3" max="3" width="3.75" style="190" customWidth="1"/>
    <col min="4" max="4" width="4.25" style="190" customWidth="1"/>
    <col min="5" max="5" width="45" style="190" customWidth="1"/>
    <col min="6" max="6" width="6.375" style="190" bestFit="1" customWidth="1"/>
    <col min="7" max="7" width="4.375" style="190" customWidth="1"/>
    <col min="8" max="8" width="5.625" style="190" customWidth="1"/>
    <col min="9" max="9" width="52.875" style="190" customWidth="1"/>
    <col min="10" max="10" width="7" style="190" bestFit="1" customWidth="1"/>
    <col min="11" max="11" width="3.75" style="190" bestFit="1" customWidth="1"/>
    <col min="12" max="12" width="6.25" style="190" bestFit="1" customWidth="1"/>
    <col min="13" max="13" width="61" style="190" customWidth="1"/>
    <col min="14" max="15" width="9.125" style="191"/>
    <col min="16" max="16" width="9.125" style="220"/>
    <col min="17" max="38" width="9.125" style="191"/>
    <col min="39" max="16384" width="9.125" style="190"/>
  </cols>
  <sheetData>
    <row r="1" spans="1:38" hidden="1"/>
    <row r="2" spans="1:38" hidden="1"/>
    <row r="3" spans="1:38" ht="10.5" customHeight="1"/>
    <row r="4" spans="1:38" ht="27" customHeight="1">
      <c r="A4" s="192"/>
      <c r="B4" s="192"/>
      <c r="D4" s="622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623"/>
      <c r="F4" s="623"/>
      <c r="G4" s="623"/>
      <c r="H4" s="623"/>
      <c r="I4" s="624"/>
      <c r="J4" s="191"/>
      <c r="K4" s="191"/>
      <c r="L4" s="191"/>
      <c r="M4" s="191"/>
    </row>
    <row r="5" spans="1:38" s="194" customFormat="1" ht="15.75">
      <c r="A5" s="192"/>
      <c r="B5" s="192"/>
      <c r="C5" s="192"/>
      <c r="D5" s="625" t="str">
        <f>IF(org=0,"Не определено",org)</f>
        <v>АО "Аэропорт Архангельск"</v>
      </c>
      <c r="E5" s="626"/>
      <c r="F5" s="626"/>
      <c r="G5" s="626"/>
      <c r="H5" s="626"/>
      <c r="I5" s="627"/>
      <c r="J5" s="193"/>
      <c r="K5" s="193"/>
      <c r="L5" s="193"/>
      <c r="M5" s="193"/>
      <c r="N5" s="193"/>
      <c r="O5" s="193"/>
      <c r="P5" s="221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</row>
    <row r="6" spans="1:38" s="195" customFormat="1" ht="2.95" customHeight="1">
      <c r="A6" s="630"/>
      <c r="B6" s="630"/>
      <c r="C6" s="630"/>
      <c r="D6" s="630"/>
      <c r="E6" s="630"/>
      <c r="F6" s="630"/>
      <c r="G6" s="65"/>
      <c r="H6" s="65"/>
      <c r="I6" s="65"/>
      <c r="J6" s="65"/>
      <c r="K6" s="65"/>
      <c r="N6" s="196"/>
      <c r="O6" s="196"/>
      <c r="P6" s="222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</row>
    <row r="7" spans="1:38" ht="3.8" customHeight="1">
      <c r="A7" s="630"/>
      <c r="B7" s="630"/>
      <c r="C7" s="630"/>
      <c r="D7" s="630"/>
      <c r="E7" s="630"/>
      <c r="F7" s="630"/>
    </row>
    <row r="8" spans="1:38" ht="0.2" customHeight="1">
      <c r="B8" s="629"/>
      <c r="C8" s="629"/>
      <c r="D8" s="629"/>
      <c r="E8" s="628"/>
      <c r="F8" s="628"/>
    </row>
    <row r="9" spans="1:38" ht="0.2" customHeight="1">
      <c r="B9" s="629"/>
      <c r="C9" s="629"/>
      <c r="D9" s="629"/>
      <c r="E9" s="628"/>
      <c r="F9" s="628"/>
    </row>
    <row r="10" spans="1:38" ht="0.2" customHeight="1">
      <c r="B10" s="629"/>
      <c r="C10" s="629"/>
      <c r="D10" s="629"/>
      <c r="E10" s="628"/>
      <c r="F10" s="628"/>
    </row>
    <row r="11" spans="1:38" ht="6.05" hidden="1" customHeight="1">
      <c r="B11" s="629"/>
      <c r="C11" s="629"/>
      <c r="D11" s="629"/>
      <c r="E11" s="628"/>
      <c r="F11" s="628"/>
    </row>
    <row r="12" spans="1:38" ht="20.3" hidden="1" customHeight="1">
      <c r="A12" s="148"/>
      <c r="B12" s="629"/>
      <c r="C12" s="629"/>
      <c r="D12" s="629"/>
      <c r="E12" s="573"/>
      <c r="F12" s="148"/>
      <c r="G12" s="573"/>
      <c r="H12" s="573"/>
      <c r="I12" s="148"/>
      <c r="J12" s="148"/>
      <c r="K12" s="573"/>
    </row>
    <row r="13" spans="1:38" ht="51.05" customHeight="1">
      <c r="B13" s="629"/>
      <c r="C13" s="629"/>
      <c r="D13" s="629"/>
      <c r="E13" s="573"/>
      <c r="F13" s="575"/>
      <c r="G13" s="148"/>
      <c r="H13" s="148"/>
      <c r="I13" s="148"/>
      <c r="J13" s="148"/>
      <c r="K13" s="573"/>
    </row>
    <row r="14" spans="1:38" s="358" customFormat="1" ht="132.75" hidden="1" customHeight="1">
      <c r="B14" s="631"/>
      <c r="C14" s="631"/>
      <c r="D14" s="631"/>
      <c r="E14" s="359"/>
      <c r="F14" s="360"/>
      <c r="G14" s="360"/>
      <c r="H14" s="360"/>
      <c r="I14" s="360"/>
      <c r="J14" s="360"/>
      <c r="K14" s="361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</row>
    <row r="15" spans="1:38" ht="2.95" customHeight="1"/>
    <row r="16" spans="1:38" ht="0.2" customHeight="1"/>
    <row r="17" spans="1:38" s="194" customFormat="1" ht="0.2" customHeight="1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5"/>
      <c r="N17" s="193"/>
      <c r="O17" s="193"/>
      <c r="P17" s="221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</row>
    <row r="18" spans="1:38" ht="23.25" customHeight="1">
      <c r="A18" s="620"/>
      <c r="B18" s="148"/>
      <c r="C18" s="148"/>
      <c r="D18" s="621" t="s">
        <v>104</v>
      </c>
      <c r="E18" s="621"/>
      <c r="F18" s="638" t="s">
        <v>184</v>
      </c>
      <c r="G18" s="638"/>
      <c r="H18" s="638"/>
      <c r="I18" s="638"/>
      <c r="J18" s="638" t="s">
        <v>304</v>
      </c>
      <c r="K18" s="638"/>
      <c r="L18" s="638"/>
      <c r="M18" s="638"/>
    </row>
    <row r="19" spans="1:38" ht="23.25" customHeight="1">
      <c r="A19" s="620"/>
      <c r="B19" s="149"/>
      <c r="C19" s="150"/>
      <c r="D19" s="577" t="s">
        <v>25</v>
      </c>
      <c r="E19" s="577" t="s">
        <v>135</v>
      </c>
      <c r="F19" s="577" t="s">
        <v>130</v>
      </c>
      <c r="G19" s="645" t="s">
        <v>25</v>
      </c>
      <c r="H19" s="646"/>
      <c r="I19" s="577" t="s">
        <v>135</v>
      </c>
      <c r="J19" s="577" t="s">
        <v>130</v>
      </c>
      <c r="K19" s="645" t="s">
        <v>25</v>
      </c>
      <c r="L19" s="646"/>
      <c r="M19" s="577" t="s">
        <v>135</v>
      </c>
    </row>
    <row r="20" spans="1:38" s="152" customFormat="1" ht="14.25" customHeight="1">
      <c r="A20" s="85"/>
      <c r="B20" s="85"/>
      <c r="C20" s="85"/>
      <c r="D20" s="166" t="s">
        <v>26</v>
      </c>
      <c r="E20" s="166" t="s">
        <v>0</v>
      </c>
      <c r="F20" s="166" t="s">
        <v>1</v>
      </c>
      <c r="G20" s="643" t="s">
        <v>2</v>
      </c>
      <c r="H20" s="644"/>
      <c r="I20" s="166" t="s">
        <v>12</v>
      </c>
      <c r="J20" s="166" t="s">
        <v>13</v>
      </c>
      <c r="K20" s="643" t="s">
        <v>31</v>
      </c>
      <c r="L20" s="644"/>
      <c r="M20" s="166" t="s">
        <v>32</v>
      </c>
      <c r="N20" s="165"/>
      <c r="O20" s="191"/>
      <c r="P20" s="223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</row>
    <row r="21" spans="1:38" hidden="1">
      <c r="A21" s="198"/>
      <c r="B21" s="151"/>
      <c r="C21" s="151"/>
      <c r="D21" s="175"/>
      <c r="E21" s="176"/>
      <c r="F21" s="177"/>
      <c r="G21" s="176"/>
      <c r="H21" s="176"/>
      <c r="I21" s="177"/>
      <c r="J21" s="177"/>
      <c r="K21" s="178"/>
      <c r="L21" s="176"/>
      <c r="M21" s="179"/>
    </row>
    <row r="22" spans="1:38" ht="45" customHeight="1">
      <c r="A22" s="67"/>
      <c r="B22" s="67"/>
      <c r="C22" s="51"/>
      <c r="D22" s="637" t="s">
        <v>26</v>
      </c>
      <c r="E22" s="632" t="s">
        <v>666</v>
      </c>
      <c r="F22" s="635" t="s">
        <v>18</v>
      </c>
      <c r="G22" s="639"/>
      <c r="H22" s="606">
        <v>1</v>
      </c>
      <c r="I22" s="641" t="s">
        <v>1856</v>
      </c>
      <c r="J22" s="635" t="s">
        <v>18</v>
      </c>
      <c r="K22" s="172" t="s">
        <v>131</v>
      </c>
      <c r="L22" s="576" t="s">
        <v>26</v>
      </c>
      <c r="M22" s="589" t="s">
        <v>1857</v>
      </c>
      <c r="X22" s="191">
        <v>4189674</v>
      </c>
      <c r="Y22" s="191" t="s">
        <v>132</v>
      </c>
      <c r="Z22" s="191">
        <v>1705000</v>
      </c>
    </row>
    <row r="23" spans="1:38" ht="15.05" hidden="1" customHeight="1">
      <c r="A23" s="67"/>
      <c r="B23" s="67"/>
      <c r="C23" s="82"/>
      <c r="D23" s="637"/>
      <c r="E23" s="633"/>
      <c r="F23" s="636"/>
      <c r="G23" s="640"/>
      <c r="H23" s="606"/>
      <c r="I23" s="642"/>
      <c r="J23" s="636"/>
      <c r="K23" s="158" t="s">
        <v>131</v>
      </c>
      <c r="L23" s="168"/>
      <c r="M23" s="187" t="s">
        <v>131</v>
      </c>
    </row>
    <row r="24" spans="1:38" ht="15.05" hidden="1" customHeight="1">
      <c r="A24" s="67"/>
      <c r="B24" s="67"/>
      <c r="C24" s="82"/>
      <c r="D24" s="637"/>
      <c r="E24" s="634"/>
      <c r="F24" s="636"/>
      <c r="G24" s="158"/>
      <c r="H24" s="168"/>
      <c r="I24" s="164" t="s">
        <v>131</v>
      </c>
      <c r="J24" s="168"/>
      <c r="K24" s="168" t="s">
        <v>131</v>
      </c>
      <c r="L24" s="168"/>
      <c r="M24" s="169"/>
    </row>
    <row r="25" spans="1:38" ht="15.05" hidden="1" customHeight="1">
      <c r="A25" s="199"/>
      <c r="B25" s="170"/>
      <c r="C25" s="605"/>
      <c r="D25" s="158"/>
      <c r="E25" s="159" t="s">
        <v>131</v>
      </c>
      <c r="F25" s="168"/>
      <c r="G25" s="168"/>
      <c r="H25" s="168"/>
      <c r="I25" s="168"/>
      <c r="J25" s="168"/>
      <c r="K25" s="168" t="s">
        <v>131</v>
      </c>
      <c r="L25" s="168"/>
      <c r="M25" s="169"/>
    </row>
    <row r="26" spans="1:38" ht="15.05" customHeight="1">
      <c r="C26" s="605"/>
      <c r="D26" s="203"/>
      <c r="E26" s="203"/>
      <c r="F26" s="203"/>
      <c r="G26" s="203"/>
      <c r="H26" s="203"/>
      <c r="I26" s="203"/>
      <c r="J26" s="203"/>
      <c r="K26" s="203" t="s">
        <v>131</v>
      </c>
      <c r="L26" s="203"/>
      <c r="M26" s="203"/>
    </row>
    <row r="27" spans="1:38" ht="37.5" customHeight="1"/>
    <row r="33" spans="12:12">
      <c r="L33" s="590"/>
    </row>
  </sheetData>
  <sheetProtection password="FA9C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4" hidden="1" customWidth="1"/>
    <col min="2" max="2" width="9.125" style="33" hidden="1" customWidth="1"/>
    <col min="3" max="3" width="3.75" style="49" customWidth="1"/>
    <col min="4" max="4" width="9.75" style="33" customWidth="1"/>
    <col min="5" max="5" width="37.75" style="33" customWidth="1"/>
    <col min="6" max="6" width="66.875" style="33" customWidth="1"/>
    <col min="7" max="7" width="116" style="33" customWidth="1"/>
    <col min="8" max="8" width="93.375" style="162" customWidth="1"/>
    <col min="9" max="17" width="10.625" style="33"/>
    <col min="18" max="18" width="10.625" style="218"/>
    <col min="19" max="16384" width="10.625" style="33"/>
  </cols>
  <sheetData>
    <row r="1" spans="1:21" s="162" customFormat="1" ht="15.05" hidden="1" customHeight="1">
      <c r="C1" s="206"/>
      <c r="G1" s="162">
        <v>4</v>
      </c>
      <c r="R1" s="219"/>
    </row>
    <row r="2" spans="1:21" s="162" customFormat="1" ht="15.05" hidden="1" customHeight="1">
      <c r="C2" s="206"/>
      <c r="R2" s="219"/>
    </row>
    <row r="3" spans="1:21" s="162" customFormat="1" ht="15.05" hidden="1" customHeight="1">
      <c r="C3" s="206"/>
      <c r="R3" s="219"/>
    </row>
    <row r="4" spans="1:21" ht="11.3" customHeight="1">
      <c r="C4" s="82"/>
      <c r="D4" s="83"/>
      <c r="E4" s="83"/>
      <c r="F4" s="83"/>
      <c r="G4" s="83"/>
    </row>
    <row r="5" spans="1:21">
      <c r="C5" s="82"/>
      <c r="D5" s="648" t="s">
        <v>229</v>
      </c>
      <c r="E5" s="648"/>
      <c r="F5" s="648"/>
      <c r="G5" s="648"/>
      <c r="H5" s="208"/>
    </row>
    <row r="6" spans="1:21" ht="15.05" customHeight="1">
      <c r="C6" s="82"/>
      <c r="D6" s="649" t="str">
        <f>IF(org=0,"Не определено",org)</f>
        <v>АО "Аэропорт Архангельск"</v>
      </c>
      <c r="E6" s="649"/>
      <c r="F6" s="649"/>
      <c r="G6" s="649"/>
      <c r="H6" s="208"/>
    </row>
    <row r="7" spans="1:21" s="570" customFormat="1">
      <c r="D7" s="322"/>
      <c r="E7" s="286"/>
      <c r="F7" s="286"/>
      <c r="G7" s="286"/>
      <c r="U7" s="225"/>
    </row>
    <row r="8" spans="1:21" s="67" customFormat="1">
      <c r="C8" s="124">
        <v>22</v>
      </c>
      <c r="D8" s="650" t="s">
        <v>221</v>
      </c>
      <c r="E8" s="651"/>
      <c r="F8" s="651"/>
      <c r="G8" s="652"/>
      <c r="U8" s="230"/>
    </row>
    <row r="9" spans="1:21" s="453" customFormat="1" ht="11.3" customHeight="1">
      <c r="A9" s="44"/>
      <c r="C9" s="49"/>
      <c r="D9" s="653" t="s">
        <v>210</v>
      </c>
      <c r="E9" s="653"/>
      <c r="F9" s="653"/>
      <c r="G9" s="654" t="s">
        <v>211</v>
      </c>
      <c r="H9" s="460"/>
      <c r="R9" s="218"/>
    </row>
    <row r="10" spans="1:21" s="453" customFormat="1" ht="11.3" customHeight="1">
      <c r="A10" s="44" t="s">
        <v>502</v>
      </c>
      <c r="C10" s="49"/>
      <c r="D10" s="583" t="s">
        <v>25</v>
      </c>
      <c r="E10" s="299"/>
      <c r="F10" s="300" t="s">
        <v>205</v>
      </c>
      <c r="G10" s="655"/>
      <c r="H10" s="460"/>
      <c r="R10" s="218"/>
    </row>
    <row r="11" spans="1:21" s="453" customFormat="1" ht="11.95" customHeight="1">
      <c r="A11" s="44"/>
      <c r="C11" s="49"/>
      <c r="D11" s="317" t="s">
        <v>26</v>
      </c>
      <c r="E11" s="301">
        <v>2</v>
      </c>
      <c r="F11" s="302">
        <v>3</v>
      </c>
      <c r="G11" s="303">
        <v>4</v>
      </c>
      <c r="H11" s="460"/>
      <c r="R11" s="218"/>
    </row>
    <row r="12" spans="1:21" s="453" customFormat="1">
      <c r="A12" s="44"/>
      <c r="C12" s="49"/>
      <c r="D12" s="578">
        <v>1</v>
      </c>
      <c r="E12" s="305" t="s">
        <v>230</v>
      </c>
      <c r="F12" s="325" t="str">
        <f>IF(form_up_date="","",form_up_date)</f>
        <v>22.04.2022</v>
      </c>
      <c r="G12" s="327" t="s">
        <v>231</v>
      </c>
      <c r="H12" s="460"/>
      <c r="R12" s="218"/>
    </row>
    <row r="13" spans="1:21" s="453" customFormat="1" ht="47.15">
      <c r="A13" s="44"/>
      <c r="C13" s="49"/>
      <c r="D13" s="578" t="s">
        <v>242</v>
      </c>
      <c r="E13" s="305" t="s">
        <v>232</v>
      </c>
      <c r="F13" s="325" t="s">
        <v>1857</v>
      </c>
      <c r="G13" s="306" t="s">
        <v>303</v>
      </c>
      <c r="H13" s="460"/>
      <c r="R13" s="218"/>
    </row>
    <row r="14" spans="1:21" s="453" customFormat="1" ht="23.6">
      <c r="A14" s="44"/>
      <c r="C14" s="49"/>
      <c r="D14" s="578" t="s">
        <v>243</v>
      </c>
      <c r="E14" s="305" t="s">
        <v>233</v>
      </c>
      <c r="F14" s="325" t="s">
        <v>666</v>
      </c>
      <c r="G14" s="327" t="s">
        <v>234</v>
      </c>
      <c r="H14" s="460"/>
      <c r="R14" s="218"/>
    </row>
    <row r="15" spans="1:21" s="453" customFormat="1" ht="23.6">
      <c r="A15" s="44"/>
      <c r="C15" s="49"/>
      <c r="D15" s="578" t="s">
        <v>244</v>
      </c>
      <c r="E15" s="305" t="s">
        <v>235</v>
      </c>
      <c r="F15" s="326" t="s">
        <v>236</v>
      </c>
      <c r="G15" s="306"/>
      <c r="H15" s="460"/>
      <c r="R15" s="218"/>
    </row>
    <row r="16" spans="1:21" s="453" customFormat="1">
      <c r="A16" s="44"/>
      <c r="C16" s="49"/>
      <c r="D16" s="304" t="str">
        <f>D15&amp;".1"</f>
        <v>4.1.1</v>
      </c>
      <c r="E16" s="307" t="s">
        <v>3</v>
      </c>
      <c r="F16" s="325" t="str">
        <f>IF(region_name="","",region_name)</f>
        <v>Архангельская область</v>
      </c>
      <c r="G16" s="327" t="s">
        <v>237</v>
      </c>
      <c r="H16" s="460"/>
      <c r="R16" s="218"/>
    </row>
    <row r="17" spans="1:18" s="453" customFormat="1" ht="23.6">
      <c r="A17" s="44"/>
      <c r="C17" s="49"/>
      <c r="D17" s="578" t="s">
        <v>245</v>
      </c>
      <c r="E17" s="308" t="s">
        <v>238</v>
      </c>
      <c r="F17" s="325" t="s">
        <v>1455</v>
      </c>
      <c r="G17" s="328" t="s">
        <v>239</v>
      </c>
      <c r="H17" s="460"/>
      <c r="R17" s="218"/>
    </row>
    <row r="18" spans="1:18" s="453" customFormat="1" ht="58.95">
      <c r="A18" s="44"/>
      <c r="C18" s="49"/>
      <c r="D18" s="578" t="s">
        <v>246</v>
      </c>
      <c r="E18" s="309" t="s">
        <v>240</v>
      </c>
      <c r="F18" s="325" t="s">
        <v>1859</v>
      </c>
      <c r="G18" s="316" t="s">
        <v>302</v>
      </c>
      <c r="H18" s="460"/>
      <c r="R18" s="218"/>
    </row>
    <row r="19" spans="1:18">
      <c r="D19" s="310"/>
      <c r="E19" s="311"/>
      <c r="F19" s="312"/>
      <c r="G19" s="313"/>
    </row>
    <row r="20" spans="1:18">
      <c r="D20" s="314"/>
      <c r="E20" s="647" t="s">
        <v>241</v>
      </c>
      <c r="F20" s="647"/>
      <c r="G20" s="31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46"/>
  <sheetViews>
    <sheetView showGridLines="0" topLeftCell="C45" zoomScaleNormal="100" workbookViewId="0">
      <selection activeCell="G73" sqref="G73"/>
    </sheetView>
  </sheetViews>
  <sheetFormatPr defaultColWidth="9.125" defaultRowHeight="10.5" customHeight="1"/>
  <cols>
    <col min="1" max="1" width="19.125" style="15" hidden="1" customWidth="1"/>
    <col min="2" max="2" width="16.875" style="162" hidden="1" customWidth="1"/>
    <col min="3" max="3" width="3.75" style="83" customWidth="1"/>
    <col min="4" max="4" width="7.75" style="33" customWidth="1"/>
    <col min="5" max="5" width="54.625" style="33" customWidth="1"/>
    <col min="6" max="6" width="10.375" style="33" customWidth="1"/>
    <col min="7" max="7" width="40.75" style="33" customWidth="1"/>
    <col min="8" max="8" width="93.375" style="33" customWidth="1"/>
    <col min="9" max="10" width="3.75" style="162" customWidth="1"/>
    <col min="11" max="11" width="3.75" style="468" customWidth="1"/>
    <col min="12" max="15" width="3.75" style="162" customWidth="1"/>
    <col min="16" max="16" width="10.625" style="468" customWidth="1"/>
    <col min="17" max="17" width="34.75" style="162" customWidth="1"/>
    <col min="18" max="18" width="9.375" style="162" customWidth="1"/>
    <col min="19" max="19" width="9.125" style="434"/>
    <col min="20" max="24" width="9.125" style="162"/>
    <col min="25" max="29" width="9.125" style="44"/>
    <col min="30" max="16384" width="9.125" style="33"/>
  </cols>
  <sheetData>
    <row r="1" spans="1:29" s="460" customFormat="1" ht="10.5" hidden="1" customHeight="1">
      <c r="A1" s="510"/>
      <c r="C1" s="208"/>
      <c r="G1" s="460">
        <v>4</v>
      </c>
      <c r="K1" s="468"/>
      <c r="P1" s="468"/>
    </row>
    <row r="2" spans="1:29" s="460" customFormat="1" ht="23.6" hidden="1">
      <c r="A2" s="461"/>
      <c r="C2" s="511"/>
      <c r="D2" s="509"/>
      <c r="E2" s="431"/>
      <c r="F2" s="508" t="s">
        <v>409</v>
      </c>
      <c r="G2" s="504"/>
      <c r="H2" s="512" t="s">
        <v>455</v>
      </c>
      <c r="I2" s="423"/>
      <c r="K2" s="468"/>
      <c r="P2" s="468"/>
      <c r="S2" s="434"/>
      <c r="Y2" s="44"/>
      <c r="Z2" s="44"/>
      <c r="AA2" s="44"/>
      <c r="AB2" s="44"/>
      <c r="AC2" s="44"/>
    </row>
    <row r="3" spans="1:29" s="453" customFormat="1" ht="10.5" hidden="1" customHeight="1">
      <c r="A3" s="461"/>
      <c r="B3" s="460"/>
      <c r="C3" s="455"/>
      <c r="I3" s="460"/>
      <c r="J3" s="460"/>
      <c r="K3" s="468"/>
      <c r="L3" s="460"/>
      <c r="M3" s="460"/>
      <c r="N3" s="460"/>
      <c r="O3" s="460"/>
      <c r="P3" s="468"/>
      <c r="Q3" s="460"/>
      <c r="R3" s="460"/>
      <c r="S3" s="434"/>
      <c r="T3" s="460"/>
      <c r="U3" s="460"/>
      <c r="V3" s="460"/>
      <c r="W3" s="460"/>
      <c r="X3" s="460"/>
      <c r="Y3" s="44"/>
      <c r="Z3" s="44"/>
      <c r="AA3" s="44"/>
      <c r="AB3" s="44"/>
      <c r="AC3" s="44"/>
    </row>
    <row r="4" spans="1:29" s="453" customFormat="1" ht="23.6" hidden="1">
      <c r="A4" s="461"/>
      <c r="B4" s="460"/>
      <c r="C4" s="511"/>
      <c r="D4" s="509"/>
      <c r="E4" s="431"/>
      <c r="F4" s="508" t="s">
        <v>378</v>
      </c>
      <c r="G4" s="504"/>
      <c r="H4" s="513" t="s">
        <v>487</v>
      </c>
      <c r="I4" s="423"/>
      <c r="J4" s="460"/>
      <c r="K4" s="468"/>
      <c r="L4" s="460"/>
      <c r="M4" s="460"/>
      <c r="N4" s="460"/>
      <c r="O4" s="460"/>
      <c r="P4" s="468"/>
      <c r="Q4" s="460"/>
      <c r="R4" s="460"/>
      <c r="S4" s="434"/>
      <c r="T4" s="460"/>
      <c r="U4" s="460"/>
      <c r="V4" s="460"/>
      <c r="W4" s="460"/>
      <c r="X4" s="460"/>
      <c r="Y4" s="44"/>
      <c r="Z4" s="44"/>
      <c r="AA4" s="44"/>
      <c r="AB4" s="44"/>
      <c r="AC4" s="44"/>
    </row>
    <row r="5" spans="1:29" s="453" customFormat="1" ht="10.5" hidden="1" customHeight="1">
      <c r="A5" s="461"/>
      <c r="B5" s="460"/>
      <c r="C5" s="455"/>
      <c r="I5" s="460"/>
      <c r="J5" s="460"/>
      <c r="K5" s="468"/>
      <c r="L5" s="460"/>
      <c r="M5" s="460"/>
      <c r="N5" s="460"/>
      <c r="O5" s="460"/>
      <c r="P5" s="468"/>
      <c r="Q5" s="460"/>
      <c r="R5" s="460"/>
      <c r="S5" s="434"/>
      <c r="T5" s="460"/>
      <c r="U5" s="460"/>
      <c r="V5" s="460"/>
      <c r="W5" s="460"/>
      <c r="X5" s="460"/>
      <c r="Y5" s="44"/>
      <c r="Z5" s="44"/>
      <c r="AA5" s="44"/>
      <c r="AB5" s="44"/>
      <c r="AC5" s="44"/>
    </row>
    <row r="6" spans="1:29" s="453" customFormat="1" ht="10.5" hidden="1" customHeight="1">
      <c r="A6" s="461"/>
      <c r="B6" s="460"/>
      <c r="C6" s="455"/>
      <c r="I6" s="460"/>
      <c r="J6" s="460"/>
      <c r="K6" s="468"/>
      <c r="L6" s="460"/>
      <c r="M6" s="460"/>
      <c r="N6" s="460"/>
      <c r="O6" s="460"/>
      <c r="P6" s="468"/>
      <c r="Q6" s="460"/>
      <c r="R6" s="460"/>
      <c r="S6" s="434"/>
      <c r="T6" s="460"/>
      <c r="U6" s="460"/>
      <c r="V6" s="460"/>
      <c r="W6" s="460"/>
      <c r="X6" s="460"/>
      <c r="Y6" s="44"/>
      <c r="Z6" s="44"/>
      <c r="AA6" s="44"/>
      <c r="AB6" s="44"/>
      <c r="AC6" s="44"/>
    </row>
    <row r="7" spans="1:29" s="44" customFormat="1" ht="10.5" hidden="1" customHeight="1">
      <c r="A7" s="15"/>
      <c r="B7" s="162"/>
      <c r="C7" s="14"/>
      <c r="H7" s="44">
        <v>4</v>
      </c>
      <c r="I7" s="162"/>
      <c r="J7" s="162"/>
      <c r="K7" s="468"/>
      <c r="L7" s="162"/>
      <c r="M7" s="162"/>
      <c r="N7" s="162"/>
      <c r="O7" s="162"/>
      <c r="P7" s="468"/>
      <c r="Q7" s="162"/>
      <c r="R7" s="162"/>
      <c r="S7" s="434"/>
      <c r="T7" s="162"/>
      <c r="U7" s="162"/>
      <c r="V7" s="162"/>
      <c r="W7" s="162"/>
      <c r="X7" s="162"/>
    </row>
    <row r="8" spans="1:29" ht="2.95" customHeight="1"/>
    <row r="9" spans="1:29" ht="38.950000000000003" customHeight="1">
      <c r="D9" s="657" t="s">
        <v>405</v>
      </c>
      <c r="E9" s="658"/>
      <c r="F9" s="659"/>
      <c r="G9" s="13"/>
      <c r="H9" s="12"/>
    </row>
    <row r="10" spans="1:29" ht="10.5" hidden="1" customHeight="1"/>
    <row r="11" spans="1:29" ht="2.95" customHeight="1">
      <c r="G11" s="520">
        <v>22</v>
      </c>
    </row>
    <row r="12" spans="1:29" ht="18" customHeight="1">
      <c r="D12" s="606" t="s">
        <v>210</v>
      </c>
      <c r="E12" s="606"/>
      <c r="F12" s="606"/>
      <c r="G12" s="606"/>
      <c r="H12" s="606" t="s">
        <v>211</v>
      </c>
    </row>
    <row r="13" spans="1:29" ht="106.05">
      <c r="D13" s="606" t="s">
        <v>25</v>
      </c>
      <c r="E13" s="661" t="s">
        <v>228</v>
      </c>
      <c r="F13" s="661" t="s">
        <v>144</v>
      </c>
      <c r="G13" s="295" t="s">
        <v>1858</v>
      </c>
      <c r="H13" s="606"/>
    </row>
    <row r="14" spans="1:29" ht="20.95" customHeight="1">
      <c r="D14" s="606"/>
      <c r="E14" s="661"/>
      <c r="F14" s="661"/>
      <c r="G14" s="357" t="s">
        <v>205</v>
      </c>
      <c r="H14" s="606"/>
    </row>
    <row r="15" spans="1:29" ht="11.8">
      <c r="D15" s="435" t="s">
        <v>26</v>
      </c>
      <c r="E15" s="435" t="s">
        <v>0</v>
      </c>
      <c r="F15" s="435" t="s">
        <v>1</v>
      </c>
      <c r="G15" s="436">
        <f>G1</f>
        <v>4</v>
      </c>
      <c r="H15" s="436"/>
    </row>
    <row r="16" spans="1:29" ht="35.35">
      <c r="C16" s="314"/>
      <c r="D16" s="10" t="s">
        <v>26</v>
      </c>
      <c r="E16" s="237" t="s">
        <v>406</v>
      </c>
      <c r="F16" s="354" t="s">
        <v>407</v>
      </c>
      <c r="G16" s="424" t="str">
        <f>IF(buhg_flag="да",IF(dateBuhg="","Не указана",dateBuhg),"Не осуществлялась")</f>
        <v>25.03.2022</v>
      </c>
      <c r="H16" s="293" t="s">
        <v>408</v>
      </c>
      <c r="I16" s="423"/>
    </row>
    <row r="17" spans="1:29" ht="23.6">
      <c r="C17" s="314"/>
      <c r="D17" s="10" t="s">
        <v>0</v>
      </c>
      <c r="E17" s="237" t="s">
        <v>320</v>
      </c>
      <c r="F17" s="354" t="s">
        <v>409</v>
      </c>
      <c r="G17" s="457">
        <v>399.66462999999999</v>
      </c>
      <c r="H17" s="293" t="s">
        <v>410</v>
      </c>
      <c r="I17" s="423"/>
    </row>
    <row r="18" spans="1:29" ht="23.6">
      <c r="C18" s="314"/>
      <c r="D18" s="10" t="s">
        <v>1</v>
      </c>
      <c r="E18" s="237" t="s">
        <v>412</v>
      </c>
      <c r="F18" s="354" t="s">
        <v>409</v>
      </c>
      <c r="G18" s="8">
        <f>SUM(G19:G20,G23:G24,G27,G30:G32,G35,G38:G42)</f>
        <v>3595.2499999999995</v>
      </c>
      <c r="H18" s="293" t="s">
        <v>411</v>
      </c>
      <c r="I18" s="423"/>
    </row>
    <row r="19" spans="1:29" ht="23.6">
      <c r="C19" s="314"/>
      <c r="D19" s="10" t="s">
        <v>243</v>
      </c>
      <c r="E19" s="7" t="s">
        <v>413</v>
      </c>
      <c r="F19" s="354" t="s">
        <v>409</v>
      </c>
      <c r="G19" s="457">
        <v>0</v>
      </c>
      <c r="H19" s="293"/>
      <c r="I19" s="423"/>
    </row>
    <row r="20" spans="1:29" s="162" customFormat="1" ht="23.6">
      <c r="A20" s="15"/>
      <c r="C20" s="4"/>
      <c r="D20" s="10" t="s">
        <v>404</v>
      </c>
      <c r="E20" s="7" t="s">
        <v>422</v>
      </c>
      <c r="F20" s="354" t="s">
        <v>409</v>
      </c>
      <c r="G20" s="457">
        <v>0</v>
      </c>
      <c r="H20" s="293"/>
      <c r="I20" s="423"/>
      <c r="K20" s="468"/>
      <c r="P20" s="468"/>
      <c r="S20" s="434"/>
      <c r="Y20" s="44"/>
      <c r="Z20" s="44"/>
      <c r="AA20" s="44"/>
      <c r="AB20" s="44"/>
      <c r="AC20" s="44"/>
    </row>
    <row r="21" spans="1:29" s="162" customFormat="1" ht="19">
      <c r="A21" s="15"/>
      <c r="C21" s="9"/>
      <c r="D21" s="10" t="s">
        <v>417</v>
      </c>
      <c r="E21" s="6" t="s">
        <v>324</v>
      </c>
      <c r="F21" s="354" t="s">
        <v>415</v>
      </c>
      <c r="G21" s="457">
        <v>0</v>
      </c>
      <c r="H21" s="293"/>
      <c r="I21" s="423"/>
      <c r="K21" s="468"/>
      <c r="P21" s="468"/>
      <c r="S21" s="434"/>
      <c r="Y21" s="44"/>
      <c r="Z21" s="44"/>
      <c r="AA21" s="44"/>
      <c r="AB21" s="44"/>
      <c r="AC21" s="44"/>
    </row>
    <row r="22" spans="1:29" s="162" customFormat="1" ht="19">
      <c r="A22" s="15"/>
      <c r="C22" s="314"/>
      <c r="D22" s="10" t="s">
        <v>418</v>
      </c>
      <c r="E22" s="6" t="s">
        <v>414</v>
      </c>
      <c r="F22" s="354" t="s">
        <v>416</v>
      </c>
      <c r="G22" s="3">
        <v>0</v>
      </c>
      <c r="H22" s="293"/>
      <c r="I22" s="423"/>
      <c r="K22" s="468"/>
      <c r="P22" s="468"/>
      <c r="S22" s="434"/>
      <c r="Y22" s="44"/>
      <c r="Z22" s="44"/>
      <c r="AA22" s="44"/>
      <c r="AB22" s="44"/>
      <c r="AC22" s="44"/>
    </row>
    <row r="23" spans="1:29" s="162" customFormat="1" ht="23.6">
      <c r="A23" s="15"/>
      <c r="C23" s="314"/>
      <c r="D23" s="10" t="s">
        <v>419</v>
      </c>
      <c r="E23" s="7" t="s">
        <v>420</v>
      </c>
      <c r="F23" s="354" t="s">
        <v>409</v>
      </c>
      <c r="G23" s="457">
        <v>0</v>
      </c>
      <c r="H23" s="293"/>
      <c r="I23" s="423"/>
      <c r="K23" s="523"/>
      <c r="L23" s="208"/>
      <c r="M23" s="208"/>
      <c r="P23" s="468"/>
      <c r="S23" s="434"/>
      <c r="Y23" s="44"/>
      <c r="Z23" s="44"/>
      <c r="AA23" s="44"/>
      <c r="AB23" s="44"/>
      <c r="AC23" s="44"/>
    </row>
    <row r="24" spans="1:29" s="162" customFormat="1" ht="35.35">
      <c r="A24" s="15"/>
      <c r="C24" s="314"/>
      <c r="D24" s="10" t="s">
        <v>421</v>
      </c>
      <c r="E24" s="7" t="s">
        <v>423</v>
      </c>
      <c r="F24" s="354" t="s">
        <v>409</v>
      </c>
      <c r="G24" s="457">
        <f>G25+G26</f>
        <v>2707.7599999999998</v>
      </c>
      <c r="H24" s="293" t="s">
        <v>430</v>
      </c>
      <c r="I24" s="423"/>
      <c r="K24" s="523"/>
      <c r="L24" s="208"/>
      <c r="M24" s="208"/>
      <c r="P24" s="468"/>
      <c r="S24" s="434"/>
      <c r="Y24" s="44"/>
      <c r="Z24" s="44"/>
      <c r="AA24" s="44"/>
      <c r="AB24" s="44"/>
      <c r="AC24" s="44"/>
    </row>
    <row r="25" spans="1:29" s="162" customFormat="1" ht="23.6">
      <c r="A25" s="15"/>
      <c r="C25" s="9"/>
      <c r="D25" s="10" t="s">
        <v>424</v>
      </c>
      <c r="E25" s="6" t="s">
        <v>325</v>
      </c>
      <c r="F25" s="354" t="s">
        <v>409</v>
      </c>
      <c r="G25" s="457">
        <v>2082.2199999999998</v>
      </c>
      <c r="H25" s="293"/>
      <c r="I25" s="423"/>
      <c r="K25" s="468"/>
      <c r="P25" s="468"/>
      <c r="S25" s="434"/>
      <c r="Y25" s="44"/>
      <c r="Z25" s="44"/>
      <c r="AA25" s="44"/>
      <c r="AB25" s="44"/>
      <c r="AC25" s="44"/>
    </row>
    <row r="26" spans="1:29" s="162" customFormat="1" ht="23.6">
      <c r="A26" s="15"/>
      <c r="C26" s="314"/>
      <c r="D26" s="10" t="s">
        <v>425</v>
      </c>
      <c r="E26" s="6" t="s">
        <v>326</v>
      </c>
      <c r="F26" s="354" t="s">
        <v>409</v>
      </c>
      <c r="G26" s="457">
        <v>625.54</v>
      </c>
      <c r="H26" s="293"/>
      <c r="I26" s="423"/>
      <c r="K26" s="468"/>
      <c r="P26" s="468"/>
      <c r="S26" s="434"/>
      <c r="Y26" s="44"/>
      <c r="Z26" s="44"/>
      <c r="AA26" s="44"/>
      <c r="AB26" s="44"/>
      <c r="AC26" s="44"/>
    </row>
    <row r="27" spans="1:29" s="162" customFormat="1" ht="35.35">
      <c r="A27" s="15"/>
      <c r="C27" s="314"/>
      <c r="D27" s="10" t="s">
        <v>426</v>
      </c>
      <c r="E27" s="7" t="s">
        <v>429</v>
      </c>
      <c r="F27" s="354" t="s">
        <v>409</v>
      </c>
      <c r="G27" s="457">
        <v>0</v>
      </c>
      <c r="H27" s="293" t="s">
        <v>431</v>
      </c>
      <c r="I27" s="423"/>
      <c r="K27" s="523"/>
      <c r="L27" s="208"/>
      <c r="M27" s="208"/>
      <c r="P27" s="468"/>
      <c r="S27" s="434"/>
      <c r="Y27" s="44"/>
      <c r="Z27" s="44"/>
      <c r="AA27" s="44"/>
      <c r="AB27" s="44"/>
      <c r="AC27" s="44"/>
    </row>
    <row r="28" spans="1:29" s="162" customFormat="1" ht="23.6">
      <c r="A28" s="15"/>
      <c r="C28" s="9"/>
      <c r="D28" s="10" t="s">
        <v>427</v>
      </c>
      <c r="E28" s="6" t="s">
        <v>327</v>
      </c>
      <c r="F28" s="354" t="s">
        <v>409</v>
      </c>
      <c r="G28" s="457">
        <v>0</v>
      </c>
      <c r="H28" s="293"/>
      <c r="I28" s="423"/>
      <c r="K28" s="468"/>
      <c r="P28" s="468"/>
      <c r="S28" s="434"/>
      <c r="Y28" s="44"/>
      <c r="Z28" s="44"/>
      <c r="AA28" s="44"/>
      <c r="AB28" s="44"/>
      <c r="AC28" s="44"/>
    </row>
    <row r="29" spans="1:29" s="162" customFormat="1" ht="23.6">
      <c r="A29" s="15"/>
      <c r="C29" s="314"/>
      <c r="D29" s="10" t="s">
        <v>428</v>
      </c>
      <c r="E29" s="6" t="s">
        <v>328</v>
      </c>
      <c r="F29" s="354" t="s">
        <v>409</v>
      </c>
      <c r="G29" s="457">
        <v>0</v>
      </c>
      <c r="H29" s="293"/>
      <c r="I29" s="423"/>
      <c r="K29" s="468"/>
      <c r="P29" s="468"/>
      <c r="S29" s="434"/>
      <c r="Y29" s="44"/>
      <c r="Z29" s="44"/>
      <c r="AA29" s="44"/>
      <c r="AB29" s="44"/>
      <c r="AC29" s="44"/>
    </row>
    <row r="30" spans="1:29" s="162" customFormat="1" ht="23.6">
      <c r="A30" s="15"/>
      <c r="C30" s="314"/>
      <c r="D30" s="10" t="s">
        <v>432</v>
      </c>
      <c r="E30" s="7" t="s">
        <v>329</v>
      </c>
      <c r="F30" s="354" t="s">
        <v>409</v>
      </c>
      <c r="G30" s="457">
        <v>56.48</v>
      </c>
      <c r="H30" s="293"/>
      <c r="I30" s="423"/>
      <c r="K30" s="523"/>
      <c r="L30" s="208"/>
      <c r="M30" s="208"/>
      <c r="P30" s="468"/>
      <c r="S30" s="434"/>
      <c r="Y30" s="44"/>
      <c r="Z30" s="44"/>
      <c r="AA30" s="44"/>
      <c r="AB30" s="44"/>
      <c r="AC30" s="44"/>
    </row>
    <row r="31" spans="1:29" s="162" customFormat="1" ht="23.6">
      <c r="A31" s="15"/>
      <c r="C31" s="314"/>
      <c r="D31" s="10" t="s">
        <v>433</v>
      </c>
      <c r="E31" s="7" t="s">
        <v>330</v>
      </c>
      <c r="F31" s="354" t="s">
        <v>409</v>
      </c>
      <c r="G31" s="457">
        <v>0</v>
      </c>
      <c r="H31" s="293"/>
      <c r="I31" s="423"/>
      <c r="K31" s="523"/>
      <c r="L31" s="208"/>
      <c r="M31" s="208"/>
      <c r="P31" s="468"/>
      <c r="S31" s="434"/>
      <c r="Y31" s="44"/>
      <c r="Z31" s="44"/>
      <c r="AA31" s="44"/>
      <c r="AB31" s="44"/>
      <c r="AC31" s="44"/>
    </row>
    <row r="32" spans="1:29" s="162" customFormat="1" ht="19">
      <c r="A32" s="15"/>
      <c r="C32" s="314"/>
      <c r="D32" s="10" t="s">
        <v>434</v>
      </c>
      <c r="E32" s="7" t="s">
        <v>435</v>
      </c>
      <c r="F32" s="354" t="s">
        <v>409</v>
      </c>
      <c r="G32" s="457">
        <f>180.32+56.52+39.15</f>
        <v>275.99</v>
      </c>
      <c r="H32" s="293" t="s">
        <v>436</v>
      </c>
      <c r="I32" s="423"/>
      <c r="K32" s="468"/>
      <c r="P32" s="468"/>
      <c r="S32" s="434"/>
      <c r="Y32" s="44"/>
      <c r="Z32" s="44"/>
      <c r="AA32" s="44"/>
      <c r="AB32" s="44"/>
      <c r="AC32" s="44"/>
    </row>
    <row r="33" spans="1:29" s="162" customFormat="1" ht="19">
      <c r="A33" s="15"/>
      <c r="C33" s="314"/>
      <c r="D33" s="10" t="s">
        <v>437</v>
      </c>
      <c r="E33" s="6" t="s">
        <v>331</v>
      </c>
      <c r="F33" s="354" t="s">
        <v>409</v>
      </c>
      <c r="G33" s="457">
        <f>180.32+56.52+39.15</f>
        <v>275.99</v>
      </c>
      <c r="H33" s="293" t="s">
        <v>439</v>
      </c>
      <c r="I33" s="423"/>
      <c r="K33" s="468"/>
      <c r="P33" s="468"/>
      <c r="S33" s="434"/>
      <c r="Y33" s="44"/>
      <c r="Z33" s="44"/>
      <c r="AA33" s="44"/>
      <c r="AB33" s="44"/>
      <c r="AC33" s="44"/>
    </row>
    <row r="34" spans="1:29" s="162" customFormat="1" ht="19">
      <c r="A34" s="15"/>
      <c r="C34" s="314"/>
      <c r="D34" s="10" t="s">
        <v>438</v>
      </c>
      <c r="E34" s="6" t="s">
        <v>332</v>
      </c>
      <c r="F34" s="354" t="s">
        <v>409</v>
      </c>
      <c r="G34" s="457">
        <v>0</v>
      </c>
      <c r="H34" s="293" t="s">
        <v>440</v>
      </c>
      <c r="I34" s="423"/>
      <c r="K34" s="468"/>
      <c r="P34" s="468"/>
      <c r="S34" s="434"/>
      <c r="Y34" s="44"/>
      <c r="Z34" s="44"/>
      <c r="AA34" s="44"/>
      <c r="AB34" s="44"/>
      <c r="AC34" s="44"/>
    </row>
    <row r="35" spans="1:29" s="162" customFormat="1" ht="19">
      <c r="A35" s="15"/>
      <c r="C35" s="314"/>
      <c r="D35" s="10" t="s">
        <v>442</v>
      </c>
      <c r="E35" s="7" t="s">
        <v>441</v>
      </c>
      <c r="F35" s="354" t="s">
        <v>409</v>
      </c>
      <c r="G35" s="457">
        <v>0</v>
      </c>
      <c r="H35" s="293" t="s">
        <v>445</v>
      </c>
      <c r="I35" s="423"/>
      <c r="K35" s="468"/>
      <c r="P35" s="468"/>
      <c r="S35" s="434"/>
      <c r="Y35" s="44"/>
      <c r="Z35" s="44"/>
      <c r="AA35" s="44"/>
      <c r="AB35" s="44"/>
      <c r="AC35" s="44"/>
    </row>
    <row r="36" spans="1:29" s="162" customFormat="1" ht="19">
      <c r="A36" s="15"/>
      <c r="C36" s="314"/>
      <c r="D36" s="10" t="s">
        <v>443</v>
      </c>
      <c r="E36" s="6" t="s">
        <v>331</v>
      </c>
      <c r="F36" s="354" t="s">
        <v>409</v>
      </c>
      <c r="G36" s="457">
        <v>0</v>
      </c>
      <c r="H36" s="293" t="s">
        <v>446</v>
      </c>
      <c r="I36" s="423"/>
      <c r="K36" s="468"/>
      <c r="P36" s="468"/>
      <c r="S36" s="434"/>
      <c r="Y36" s="44"/>
      <c r="Z36" s="44"/>
      <c r="AA36" s="44"/>
      <c r="AB36" s="44"/>
      <c r="AC36" s="44"/>
    </row>
    <row r="37" spans="1:29" s="162" customFormat="1" ht="19">
      <c r="A37" s="15"/>
      <c r="C37" s="314"/>
      <c r="D37" s="10" t="s">
        <v>444</v>
      </c>
      <c r="E37" s="6" t="s">
        <v>332</v>
      </c>
      <c r="F37" s="354" t="s">
        <v>409</v>
      </c>
      <c r="G37" s="457">
        <v>0</v>
      </c>
      <c r="H37" s="293" t="s">
        <v>447</v>
      </c>
      <c r="I37" s="423"/>
      <c r="K37" s="468"/>
      <c r="P37" s="468"/>
      <c r="S37" s="434"/>
      <c r="Y37" s="44"/>
      <c r="Z37" s="44"/>
      <c r="AA37" s="44"/>
      <c r="AB37" s="44"/>
      <c r="AC37" s="44"/>
    </row>
    <row r="38" spans="1:29" s="162" customFormat="1" ht="23.6">
      <c r="A38" s="15"/>
      <c r="C38" s="314"/>
      <c r="D38" s="665" t="s">
        <v>449</v>
      </c>
      <c r="E38" s="7" t="s">
        <v>448</v>
      </c>
      <c r="F38" s="664" t="s">
        <v>409</v>
      </c>
      <c r="G38" s="457">
        <v>0</v>
      </c>
      <c r="H38" s="293"/>
      <c r="I38" s="423"/>
      <c r="K38" s="468"/>
      <c r="P38" s="468"/>
      <c r="S38" s="434"/>
      <c r="Y38" s="44"/>
      <c r="Z38" s="44"/>
      <c r="AA38" s="44"/>
      <c r="AB38" s="44"/>
      <c r="AC38" s="44"/>
    </row>
    <row r="39" spans="1:29" s="162" customFormat="1" ht="47.15">
      <c r="A39" s="15"/>
      <c r="C39" s="314"/>
      <c r="D39" s="666"/>
      <c r="E39" s="6" t="s">
        <v>333</v>
      </c>
      <c r="F39" s="653"/>
      <c r="G39" s="439" t="s">
        <v>654</v>
      </c>
      <c r="H39" s="293"/>
      <c r="I39" s="423"/>
      <c r="K39" s="468">
        <f>nerr(MATCH("есть",List01_flag_index_1,0))</f>
        <v>0</v>
      </c>
      <c r="P39" s="468"/>
      <c r="S39" s="434"/>
      <c r="Y39" s="44"/>
      <c r="Z39" s="44"/>
      <c r="AA39" s="44"/>
      <c r="AB39" s="44"/>
      <c r="AC39" s="44"/>
    </row>
    <row r="40" spans="1:29" s="162" customFormat="1" ht="35.35">
      <c r="A40" s="15"/>
      <c r="C40" s="314"/>
      <c r="D40" s="665" t="s">
        <v>450</v>
      </c>
      <c r="E40" s="7" t="s">
        <v>451</v>
      </c>
      <c r="F40" s="664" t="s">
        <v>409</v>
      </c>
      <c r="G40" s="457">
        <v>0</v>
      </c>
      <c r="H40" s="293"/>
      <c r="I40" s="423"/>
      <c r="K40" s="468"/>
      <c r="P40" s="468"/>
      <c r="S40" s="434"/>
      <c r="Y40" s="44"/>
      <c r="Z40" s="44"/>
      <c r="AA40" s="44"/>
      <c r="AB40" s="44"/>
      <c r="AC40" s="44"/>
    </row>
    <row r="41" spans="1:29" s="162" customFormat="1" ht="47.15">
      <c r="A41" s="15"/>
      <c r="C41" s="314"/>
      <c r="D41" s="666"/>
      <c r="E41" s="6" t="s">
        <v>333</v>
      </c>
      <c r="F41" s="653"/>
      <c r="G41" s="439" t="s">
        <v>654</v>
      </c>
      <c r="H41" s="293"/>
      <c r="I41" s="423"/>
      <c r="K41" s="468">
        <f>nerr(MATCH("есть",List01_flag_index_2,0))</f>
        <v>0</v>
      </c>
      <c r="P41" s="468"/>
      <c r="S41" s="434"/>
      <c r="Y41" s="44"/>
      <c r="Z41" s="44"/>
      <c r="AA41" s="44"/>
      <c r="AB41" s="44"/>
      <c r="AC41" s="44"/>
    </row>
    <row r="42" spans="1:29" s="162" customFormat="1" ht="23.6">
      <c r="A42" s="15"/>
      <c r="C42" s="314"/>
      <c r="D42" s="425" t="s">
        <v>452</v>
      </c>
      <c r="E42" s="2" t="s">
        <v>454</v>
      </c>
      <c r="F42" s="355" t="s">
        <v>409</v>
      </c>
      <c r="G42" s="433">
        <f>SUM(G43:G49)</f>
        <v>555.02</v>
      </c>
      <c r="H42" s="293" t="s">
        <v>453</v>
      </c>
      <c r="I42" s="423"/>
      <c r="K42" s="468"/>
      <c r="P42" s="468"/>
      <c r="S42" s="434"/>
      <c r="Y42" s="44"/>
      <c r="Z42" s="44"/>
      <c r="AA42" s="44"/>
      <c r="AB42" s="44"/>
      <c r="AC42" s="44"/>
    </row>
    <row r="43" spans="1:29" s="162" customFormat="1" ht="33.75" hidden="1" customHeight="1">
      <c r="A43" s="15"/>
      <c r="C43" s="314"/>
      <c r="D43" s="662" t="s">
        <v>630</v>
      </c>
      <c r="E43" s="656"/>
      <c r="F43" s="606"/>
      <c r="G43" s="506"/>
      <c r="H43" s="426"/>
      <c r="I43" s="423"/>
      <c r="K43" s="468"/>
      <c r="P43" s="468"/>
      <c r="S43" s="434"/>
      <c r="Y43" s="44"/>
      <c r="Z43" s="44"/>
      <c r="AA43" s="44"/>
      <c r="AB43" s="44"/>
      <c r="AC43" s="44"/>
    </row>
    <row r="44" spans="1:29" s="162" customFormat="1" ht="15.05" hidden="1" customHeight="1">
      <c r="A44" s="15"/>
      <c r="C44" s="140"/>
      <c r="D44" s="662"/>
      <c r="E44" s="656"/>
      <c r="F44" s="606"/>
      <c r="G44" s="507"/>
      <c r="H44" s="427"/>
      <c r="I44" s="423"/>
      <c r="K44" s="468"/>
      <c r="P44" s="468" t="s">
        <v>334</v>
      </c>
      <c r="S44" s="434"/>
      <c r="Y44" s="44"/>
      <c r="Z44" s="44"/>
      <c r="AA44" s="44"/>
      <c r="AB44" s="44"/>
      <c r="AC44" s="44"/>
    </row>
    <row r="45" spans="1:29" s="460" customFormat="1" ht="23.6">
      <c r="A45" s="579"/>
      <c r="C45" s="593" t="s">
        <v>1855</v>
      </c>
      <c r="D45" s="578" t="s">
        <v>1860</v>
      </c>
      <c r="E45" s="592" t="s">
        <v>1864</v>
      </c>
      <c r="F45" s="574" t="s">
        <v>409</v>
      </c>
      <c r="G45" s="504">
        <f>11.7+155.04+118.77</f>
        <v>285.51</v>
      </c>
      <c r="H45" s="512" t="s">
        <v>455</v>
      </c>
      <c r="I45" s="423"/>
      <c r="K45" s="468"/>
      <c r="P45" s="468"/>
      <c r="S45" s="434"/>
      <c r="Y45" s="44"/>
      <c r="Z45" s="44"/>
      <c r="AA45" s="44"/>
      <c r="AB45" s="44"/>
      <c r="AC45" s="44"/>
    </row>
    <row r="46" spans="1:29" s="460" customFormat="1" ht="23.6">
      <c r="A46" s="579"/>
      <c r="C46" s="593" t="s">
        <v>1855</v>
      </c>
      <c r="D46" s="578" t="s">
        <v>1861</v>
      </c>
      <c r="E46" s="592" t="s">
        <v>1865</v>
      </c>
      <c r="F46" s="574" t="s">
        <v>409</v>
      </c>
      <c r="G46" s="504">
        <v>49.54</v>
      </c>
      <c r="H46" s="512" t="s">
        <v>455</v>
      </c>
      <c r="I46" s="423"/>
      <c r="K46" s="468"/>
      <c r="P46" s="468"/>
      <c r="S46" s="434"/>
      <c r="Y46" s="44"/>
      <c r="Z46" s="44"/>
      <c r="AA46" s="44"/>
      <c r="AB46" s="44"/>
      <c r="AC46" s="44"/>
    </row>
    <row r="47" spans="1:29" s="460" customFormat="1" ht="23.6">
      <c r="A47" s="579"/>
      <c r="C47" s="593" t="s">
        <v>1855</v>
      </c>
      <c r="D47" s="578" t="s">
        <v>1862</v>
      </c>
      <c r="E47" s="592" t="s">
        <v>1866</v>
      </c>
      <c r="F47" s="574" t="s">
        <v>409</v>
      </c>
      <c r="G47" s="504">
        <v>89.03</v>
      </c>
      <c r="H47" s="512" t="s">
        <v>455</v>
      </c>
      <c r="I47" s="423"/>
      <c r="K47" s="468"/>
      <c r="P47" s="468"/>
      <c r="S47" s="434"/>
      <c r="Y47" s="44"/>
      <c r="Z47" s="44"/>
      <c r="AA47" s="44"/>
      <c r="AB47" s="44"/>
      <c r="AC47" s="44"/>
    </row>
    <row r="48" spans="1:29" s="460" customFormat="1" ht="23.6">
      <c r="A48" s="579"/>
      <c r="C48" s="593" t="s">
        <v>1855</v>
      </c>
      <c r="D48" s="578" t="s">
        <v>1863</v>
      </c>
      <c r="E48" s="592" t="s">
        <v>1867</v>
      </c>
      <c r="F48" s="574" t="s">
        <v>409</v>
      </c>
      <c r="G48" s="504">
        <v>130.94</v>
      </c>
      <c r="H48" s="512" t="s">
        <v>455</v>
      </c>
      <c r="I48" s="423"/>
      <c r="K48" s="468"/>
      <c r="P48" s="468"/>
      <c r="S48" s="434"/>
      <c r="Y48" s="44"/>
      <c r="Z48" s="44"/>
      <c r="AA48" s="44"/>
      <c r="AB48" s="44"/>
      <c r="AC48" s="44"/>
    </row>
    <row r="49" spans="1:29" s="162" customFormat="1" ht="19">
      <c r="A49" s="15"/>
      <c r="C49" s="140"/>
      <c r="D49" s="432"/>
      <c r="E49" s="159" t="s">
        <v>335</v>
      </c>
      <c r="F49" s="294"/>
      <c r="G49" s="296"/>
      <c r="H49" s="428" t="s">
        <v>456</v>
      </c>
      <c r="I49" s="423"/>
      <c r="K49" s="468"/>
      <c r="P49" s="468"/>
      <c r="S49" s="434"/>
      <c r="Y49" s="44"/>
      <c r="Z49" s="44"/>
      <c r="AA49" s="44"/>
      <c r="AB49" s="44"/>
      <c r="AC49" s="44"/>
    </row>
    <row r="50" spans="1:29" s="162" customFormat="1" ht="23.6">
      <c r="A50" s="15"/>
      <c r="C50" s="9"/>
      <c r="D50" s="10" t="s">
        <v>2</v>
      </c>
      <c r="E50" s="237" t="s">
        <v>336</v>
      </c>
      <c r="F50" s="354" t="s">
        <v>409</v>
      </c>
      <c r="G50" s="457">
        <v>0</v>
      </c>
      <c r="H50" s="293"/>
      <c r="I50" s="423"/>
      <c r="K50" s="468"/>
      <c r="P50" s="468"/>
      <c r="S50" s="434"/>
      <c r="Y50" s="44"/>
      <c r="Z50" s="44"/>
      <c r="AA50" s="44"/>
      <c r="AB50" s="44"/>
      <c r="AC50" s="44"/>
    </row>
    <row r="51" spans="1:29" s="162" customFormat="1" ht="35.35">
      <c r="A51" s="15"/>
      <c r="C51" s="314"/>
      <c r="D51" s="10" t="s">
        <v>244</v>
      </c>
      <c r="E51" s="7" t="s">
        <v>459</v>
      </c>
      <c r="F51" s="354" t="s">
        <v>409</v>
      </c>
      <c r="G51" s="457">
        <v>0</v>
      </c>
      <c r="H51" s="293"/>
      <c r="I51" s="423"/>
      <c r="K51" s="468"/>
      <c r="P51" s="468"/>
      <c r="S51" s="434"/>
      <c r="Y51" s="44"/>
      <c r="Z51" s="44"/>
      <c r="AA51" s="44"/>
      <c r="AB51" s="44"/>
      <c r="AC51" s="44"/>
    </row>
    <row r="52" spans="1:29" s="162" customFormat="1" ht="19">
      <c r="A52" s="15"/>
      <c r="C52" s="314"/>
      <c r="D52" s="10" t="s">
        <v>12</v>
      </c>
      <c r="E52" s="237" t="s">
        <v>337</v>
      </c>
      <c r="F52" s="354" t="s">
        <v>409</v>
      </c>
      <c r="G52" s="457">
        <v>0</v>
      </c>
      <c r="H52" s="293"/>
      <c r="I52" s="423"/>
      <c r="K52" s="468"/>
      <c r="P52" s="468"/>
      <c r="S52" s="434"/>
      <c r="Y52" s="44"/>
      <c r="Z52" s="44"/>
      <c r="AA52" s="44"/>
      <c r="AB52" s="44"/>
      <c r="AC52" s="44"/>
    </row>
    <row r="53" spans="1:29" s="162" customFormat="1" ht="23.6">
      <c r="A53" s="15"/>
      <c r="C53" s="314"/>
      <c r="D53" s="10" t="s">
        <v>254</v>
      </c>
      <c r="E53" s="7" t="s">
        <v>460</v>
      </c>
      <c r="F53" s="354" t="s">
        <v>409</v>
      </c>
      <c r="G53" s="457">
        <v>0</v>
      </c>
      <c r="H53" s="293"/>
      <c r="I53" s="423"/>
      <c r="K53" s="468"/>
      <c r="P53" s="468"/>
      <c r="S53" s="434"/>
      <c r="Y53" s="44"/>
      <c r="Z53" s="44"/>
      <c r="AA53" s="44"/>
      <c r="AB53" s="44"/>
      <c r="AC53" s="44"/>
    </row>
    <row r="54" spans="1:29" s="162" customFormat="1" ht="23.6">
      <c r="A54" s="15"/>
      <c r="C54" s="314"/>
      <c r="D54" s="10" t="s">
        <v>462</v>
      </c>
      <c r="E54" s="6" t="s">
        <v>461</v>
      </c>
      <c r="F54" s="354" t="s">
        <v>409</v>
      </c>
      <c r="G54" s="457">
        <v>0</v>
      </c>
      <c r="H54" s="293"/>
      <c r="I54" s="423"/>
      <c r="K54" s="468"/>
      <c r="P54" s="468"/>
      <c r="S54" s="434"/>
      <c r="Y54" s="44"/>
      <c r="Z54" s="44"/>
      <c r="AA54" s="44"/>
      <c r="AB54" s="44"/>
      <c r="AC54" s="44"/>
    </row>
    <row r="55" spans="1:29" s="162" customFormat="1" ht="23.6">
      <c r="A55" s="15"/>
      <c r="C55" s="314"/>
      <c r="D55" s="10" t="s">
        <v>463</v>
      </c>
      <c r="E55" s="6" t="s">
        <v>464</v>
      </c>
      <c r="F55" s="354" t="s">
        <v>409</v>
      </c>
      <c r="G55" s="457">
        <v>0</v>
      </c>
      <c r="H55" s="293"/>
      <c r="I55" s="423"/>
      <c r="K55" s="468"/>
      <c r="P55" s="468"/>
      <c r="S55" s="434"/>
      <c r="Y55" s="44"/>
      <c r="Z55" s="44"/>
      <c r="AA55" s="44"/>
      <c r="AB55" s="44"/>
      <c r="AC55" s="44"/>
    </row>
    <row r="56" spans="1:29" s="162" customFormat="1" ht="23.6">
      <c r="A56" s="15"/>
      <c r="C56" s="314"/>
      <c r="D56" s="10" t="s">
        <v>458</v>
      </c>
      <c r="E56" s="7" t="s">
        <v>465</v>
      </c>
      <c r="F56" s="354" t="s">
        <v>409</v>
      </c>
      <c r="G56" s="457">
        <v>0</v>
      </c>
      <c r="H56" s="293"/>
      <c r="I56" s="423"/>
      <c r="K56" s="468"/>
      <c r="P56" s="468"/>
      <c r="S56" s="434"/>
      <c r="Y56" s="44"/>
      <c r="Z56" s="44"/>
      <c r="AA56" s="44"/>
      <c r="AB56" s="44"/>
      <c r="AC56" s="44"/>
    </row>
    <row r="57" spans="1:29" s="162" customFormat="1" ht="23.6">
      <c r="A57" s="15"/>
      <c r="C57" s="314"/>
      <c r="D57" s="10" t="s">
        <v>13</v>
      </c>
      <c r="E57" s="237" t="s">
        <v>466</v>
      </c>
      <c r="F57" s="354" t="s">
        <v>409</v>
      </c>
      <c r="G57" s="457">
        <f>G17-G18</f>
        <v>-3195.5853699999998</v>
      </c>
      <c r="H57" s="293"/>
      <c r="I57" s="423"/>
      <c r="K57" s="468"/>
      <c r="P57" s="468"/>
      <c r="S57" s="434"/>
      <c r="Y57" s="44"/>
      <c r="Z57" s="44"/>
      <c r="AA57" s="44"/>
      <c r="AB57" s="44"/>
      <c r="AC57" s="44"/>
    </row>
    <row r="58" spans="1:29" s="162" customFormat="1" ht="35.35">
      <c r="A58" s="15"/>
      <c r="C58" s="314"/>
      <c r="D58" s="10" t="s">
        <v>31</v>
      </c>
      <c r="E58" s="237" t="s">
        <v>338</v>
      </c>
      <c r="F58" s="354" t="s">
        <v>236</v>
      </c>
      <c r="G58" s="594" t="s">
        <v>1868</v>
      </c>
      <c r="H58" s="293" t="s">
        <v>476</v>
      </c>
      <c r="I58" s="423"/>
      <c r="K58" s="468"/>
      <c r="P58" s="468"/>
      <c r="S58" s="434"/>
      <c r="Y58" s="44"/>
      <c r="Z58" s="44"/>
      <c r="AA58" s="44"/>
      <c r="AB58" s="44"/>
      <c r="AC58" s="44"/>
    </row>
    <row r="59" spans="1:29" s="162" customFormat="1" ht="19">
      <c r="A59" s="15"/>
      <c r="C59" s="314"/>
      <c r="D59" s="10" t="s">
        <v>32</v>
      </c>
      <c r="E59" s="237" t="s">
        <v>467</v>
      </c>
      <c r="F59" s="354" t="s">
        <v>468</v>
      </c>
      <c r="G59" s="3">
        <v>0</v>
      </c>
      <c r="H59" s="293"/>
      <c r="I59" s="423"/>
      <c r="K59" s="468"/>
      <c r="P59" s="468"/>
      <c r="S59" s="434"/>
      <c r="Y59" s="44"/>
      <c r="Z59" s="44"/>
      <c r="AA59" s="44"/>
      <c r="AB59" s="44"/>
      <c r="AC59" s="44"/>
    </row>
    <row r="60" spans="1:29" s="162" customFormat="1" ht="19">
      <c r="A60" s="15"/>
      <c r="C60" s="314"/>
      <c r="D60" s="10" t="s">
        <v>339</v>
      </c>
      <c r="E60" s="237" t="s">
        <v>469</v>
      </c>
      <c r="F60" s="354" t="s">
        <v>468</v>
      </c>
      <c r="G60" s="3">
        <v>16.368262999999999</v>
      </c>
      <c r="H60" s="293"/>
      <c r="I60" s="423"/>
      <c r="K60" s="468"/>
      <c r="P60" s="468"/>
      <c r="S60" s="434"/>
      <c r="Y60" s="44"/>
      <c r="Z60" s="44"/>
      <c r="AA60" s="44"/>
      <c r="AB60" s="44"/>
      <c r="AC60" s="44"/>
    </row>
    <row r="61" spans="1:29" s="162" customFormat="1" ht="19">
      <c r="A61" s="15"/>
      <c r="C61" s="9"/>
      <c r="D61" s="10" t="s">
        <v>340</v>
      </c>
      <c r="E61" s="237" t="s">
        <v>470</v>
      </c>
      <c r="F61" s="354" t="s">
        <v>468</v>
      </c>
      <c r="G61" s="3">
        <v>0</v>
      </c>
      <c r="H61" s="293"/>
      <c r="I61" s="423"/>
      <c r="K61" s="468"/>
      <c r="P61" s="468"/>
      <c r="S61" s="434"/>
      <c r="Y61" s="44"/>
      <c r="Z61" s="44"/>
      <c r="AA61" s="44"/>
      <c r="AB61" s="44"/>
      <c r="AC61" s="44"/>
    </row>
    <row r="62" spans="1:29" s="162" customFormat="1" ht="19">
      <c r="A62" s="15"/>
      <c r="C62" s="314"/>
      <c r="D62" s="10" t="s">
        <v>341</v>
      </c>
      <c r="E62" s="237" t="s">
        <v>471</v>
      </c>
      <c r="F62" s="354" t="s">
        <v>468</v>
      </c>
      <c r="G62" s="3">
        <v>16.948737000000001</v>
      </c>
      <c r="H62" s="293" t="s">
        <v>477</v>
      </c>
      <c r="I62" s="423"/>
      <c r="K62" s="468"/>
      <c r="P62" s="468"/>
      <c r="S62" s="434"/>
      <c r="Y62" s="44"/>
      <c r="Z62" s="44"/>
      <c r="AA62" s="44"/>
      <c r="AB62" s="44"/>
      <c r="AC62" s="44"/>
    </row>
    <row r="63" spans="1:29" ht="23.6">
      <c r="C63" s="314"/>
      <c r="D63" s="10" t="s">
        <v>472</v>
      </c>
      <c r="E63" s="7" t="s">
        <v>474</v>
      </c>
      <c r="F63" s="354" t="s">
        <v>468</v>
      </c>
      <c r="G63" s="3">
        <v>16.948737000000001</v>
      </c>
      <c r="H63" s="293"/>
      <c r="I63" s="423"/>
    </row>
    <row r="64" spans="1:29" ht="23.6">
      <c r="C64" s="314"/>
      <c r="D64" s="10" t="s">
        <v>473</v>
      </c>
      <c r="E64" s="7" t="s">
        <v>475</v>
      </c>
      <c r="F64" s="354" t="s">
        <v>468</v>
      </c>
      <c r="G64" s="3">
        <v>0</v>
      </c>
      <c r="H64" s="293"/>
      <c r="I64" s="423"/>
    </row>
    <row r="65" spans="1:29" ht="19">
      <c r="C65" s="314"/>
      <c r="D65" s="10" t="s">
        <v>342</v>
      </c>
      <c r="E65" s="237" t="s">
        <v>478</v>
      </c>
      <c r="F65" s="354" t="s">
        <v>378</v>
      </c>
      <c r="G65" s="457">
        <v>0</v>
      </c>
      <c r="H65" s="293"/>
      <c r="I65" s="423"/>
    </row>
    <row r="66" spans="1:29" ht="23.6">
      <c r="C66" s="314"/>
      <c r="D66" s="10" t="s">
        <v>343</v>
      </c>
      <c r="E66" s="237" t="s">
        <v>346</v>
      </c>
      <c r="F66" s="354" t="s">
        <v>649</v>
      </c>
      <c r="G66" s="457">
        <v>3.5</v>
      </c>
      <c r="H66" s="293"/>
      <c r="I66" s="423"/>
    </row>
    <row r="67" spans="1:29" ht="35.35">
      <c r="C67" s="314"/>
      <c r="D67" s="10" t="s">
        <v>344</v>
      </c>
      <c r="E67" s="237" t="s">
        <v>479</v>
      </c>
      <c r="F67" s="354" t="s">
        <v>650</v>
      </c>
      <c r="G67" s="3">
        <v>0</v>
      </c>
      <c r="H67" s="293"/>
      <c r="I67" s="423"/>
    </row>
    <row r="68" spans="1:29" ht="19">
      <c r="C68" s="314"/>
      <c r="D68" s="10" t="s">
        <v>345</v>
      </c>
      <c r="E68" s="237" t="s">
        <v>480</v>
      </c>
      <c r="F68" s="354" t="s">
        <v>378</v>
      </c>
      <c r="G68" s="457">
        <v>49.13</v>
      </c>
      <c r="H68" s="293" t="s">
        <v>484</v>
      </c>
      <c r="I68" s="423"/>
    </row>
    <row r="69" spans="1:29" ht="19">
      <c r="C69" s="314"/>
      <c r="D69" s="10" t="s">
        <v>483</v>
      </c>
      <c r="E69" s="7" t="s">
        <v>481</v>
      </c>
      <c r="F69" s="354" t="s">
        <v>378</v>
      </c>
      <c r="G69" s="457">
        <v>49.13</v>
      </c>
      <c r="H69" s="293" t="s">
        <v>485</v>
      </c>
      <c r="I69" s="423"/>
    </row>
    <row r="70" spans="1:29" ht="23.6">
      <c r="C70" s="314"/>
      <c r="D70" s="10" t="s">
        <v>347</v>
      </c>
      <c r="E70" s="237" t="s">
        <v>482</v>
      </c>
      <c r="F70" s="354" t="s">
        <v>378</v>
      </c>
      <c r="G70" s="457">
        <v>0</v>
      </c>
      <c r="H70" s="293" t="s">
        <v>486</v>
      </c>
      <c r="I70" s="423"/>
    </row>
    <row r="71" spans="1:29" ht="19" hidden="1">
      <c r="C71" s="314"/>
      <c r="D71" s="662" t="s">
        <v>631</v>
      </c>
      <c r="E71" s="663"/>
      <c r="F71" s="664"/>
      <c r="G71" s="506"/>
      <c r="H71" s="428"/>
      <c r="I71" s="423"/>
    </row>
    <row r="72" spans="1:29" ht="19" hidden="1">
      <c r="C72" s="140"/>
      <c r="D72" s="662"/>
      <c r="E72" s="663"/>
      <c r="F72" s="653"/>
      <c r="G72" s="507"/>
      <c r="H72" s="429"/>
      <c r="I72" s="423"/>
    </row>
    <row r="73" spans="1:29" ht="23.6">
      <c r="C73" s="140"/>
      <c r="D73" s="432"/>
      <c r="E73" s="164" t="s">
        <v>489</v>
      </c>
      <c r="F73" s="294"/>
      <c r="G73" s="296"/>
      <c r="H73" s="430" t="s">
        <v>488</v>
      </c>
      <c r="I73" s="423"/>
    </row>
    <row r="74" spans="1:29" ht="11.8" hidden="1">
      <c r="C74" s="314"/>
      <c r="D74" s="364"/>
      <c r="E74" s="363"/>
      <c r="F74" s="356"/>
      <c r="G74" s="365"/>
      <c r="H74" s="365"/>
    </row>
    <row r="75" spans="1:29" ht="10.5" customHeight="1">
      <c r="C75" s="314"/>
    </row>
    <row r="76" spans="1:29" ht="10.5" customHeight="1">
      <c r="C76" s="314"/>
      <c r="D76" s="366"/>
      <c r="E76" s="660"/>
      <c r="F76" s="660"/>
      <c r="G76" s="660"/>
      <c r="H76" s="367"/>
    </row>
    <row r="77" spans="1:29" s="370" customFormat="1" ht="10.5" customHeight="1">
      <c r="A77" s="368"/>
      <c r="B77" s="270"/>
      <c r="C77" s="369"/>
      <c r="I77" s="162"/>
      <c r="J77" s="162"/>
      <c r="K77" s="468"/>
      <c r="L77" s="162"/>
      <c r="M77" s="162"/>
      <c r="N77" s="162"/>
      <c r="O77" s="162"/>
      <c r="P77" s="468"/>
      <c r="Q77" s="162"/>
      <c r="R77" s="162"/>
      <c r="S77" s="434"/>
      <c r="T77" s="162"/>
      <c r="U77" s="162"/>
      <c r="V77" s="162"/>
      <c r="W77" s="162"/>
      <c r="X77" s="162"/>
      <c r="Y77" s="44"/>
      <c r="Z77" s="371"/>
      <c r="AA77" s="371"/>
      <c r="AB77" s="371"/>
      <c r="AC77" s="371"/>
    </row>
    <row r="78" spans="1:29" s="370" customFormat="1" ht="10.5" customHeight="1">
      <c r="A78" s="368"/>
      <c r="B78" s="270"/>
      <c r="C78" s="369"/>
      <c r="I78" s="162"/>
      <c r="J78" s="162"/>
      <c r="K78" s="468"/>
      <c r="L78" s="162"/>
      <c r="M78" s="162"/>
      <c r="N78" s="162"/>
      <c r="O78" s="162"/>
      <c r="P78" s="468"/>
      <c r="Q78" s="162"/>
      <c r="R78" s="162"/>
      <c r="S78" s="434"/>
      <c r="T78" s="162"/>
      <c r="U78" s="162"/>
      <c r="V78" s="162"/>
      <c r="W78" s="162"/>
      <c r="X78" s="162"/>
      <c r="Y78" s="44"/>
      <c r="Z78" s="371"/>
      <c r="AA78" s="371"/>
      <c r="AB78" s="371"/>
      <c r="AC78" s="371"/>
    </row>
    <row r="79" spans="1:29" s="370" customFormat="1" ht="10.5" customHeight="1">
      <c r="A79" s="368"/>
      <c r="B79" s="270"/>
      <c r="C79" s="369"/>
      <c r="I79" s="162"/>
      <c r="J79" s="162"/>
      <c r="K79" s="468"/>
      <c r="L79" s="162"/>
      <c r="M79" s="162"/>
      <c r="N79" s="162"/>
      <c r="O79" s="162"/>
      <c r="P79" s="468"/>
      <c r="Q79" s="162"/>
      <c r="R79" s="162"/>
      <c r="S79" s="434"/>
      <c r="T79" s="162"/>
      <c r="U79" s="162"/>
      <c r="V79" s="162"/>
      <c r="W79" s="162"/>
      <c r="X79" s="162"/>
      <c r="Y79" s="44"/>
      <c r="Z79" s="371"/>
      <c r="AA79" s="371"/>
      <c r="AB79" s="371"/>
      <c r="AC79" s="371"/>
    </row>
    <row r="80" spans="1:29" s="370" customFormat="1" ht="10.5" customHeight="1">
      <c r="A80" s="368"/>
      <c r="B80" s="270"/>
      <c r="C80" s="369"/>
      <c r="G80" s="371" t="str">
        <f>IF(G17-G18 &lt;&gt;G57,"WARNING","")</f>
        <v/>
      </c>
      <c r="I80" s="162"/>
      <c r="J80" s="162"/>
      <c r="K80" s="468"/>
      <c r="L80" s="162"/>
      <c r="M80" s="162"/>
      <c r="N80" s="162"/>
      <c r="O80" s="162"/>
      <c r="P80" s="468"/>
      <c r="Q80" s="162"/>
      <c r="R80" s="162"/>
      <c r="S80" s="434"/>
      <c r="T80" s="162"/>
      <c r="U80" s="162"/>
      <c r="V80" s="162"/>
      <c r="W80" s="162"/>
      <c r="X80" s="162"/>
      <c r="Y80" s="44"/>
      <c r="Z80" s="371"/>
      <c r="AA80" s="371"/>
      <c r="AB80" s="371"/>
      <c r="AC80" s="371"/>
    </row>
    <row r="81" spans="1:29" s="370" customFormat="1" ht="10.5" customHeight="1">
      <c r="A81" s="368"/>
      <c r="B81" s="270"/>
      <c r="C81" s="369"/>
      <c r="I81" s="162"/>
      <c r="J81" s="162"/>
      <c r="K81" s="468"/>
      <c r="L81" s="162"/>
      <c r="M81" s="162"/>
      <c r="N81" s="162"/>
      <c r="O81" s="162"/>
      <c r="P81" s="468"/>
      <c r="Q81" s="162"/>
      <c r="R81" s="162"/>
      <c r="S81" s="434"/>
      <c r="T81" s="162"/>
      <c r="U81" s="162"/>
      <c r="V81" s="162"/>
      <c r="W81" s="162"/>
      <c r="X81" s="162"/>
      <c r="Y81" s="44"/>
      <c r="Z81" s="371"/>
      <c r="AA81" s="371"/>
      <c r="AB81" s="371"/>
      <c r="AC81" s="371"/>
    </row>
    <row r="82" spans="1:29" s="370" customFormat="1" ht="10.5" customHeight="1">
      <c r="A82" s="368"/>
      <c r="B82" s="270"/>
      <c r="C82" s="369"/>
      <c r="I82" s="162"/>
      <c r="J82" s="162"/>
      <c r="K82" s="468"/>
      <c r="L82" s="162"/>
      <c r="M82" s="162"/>
      <c r="N82" s="162"/>
      <c r="O82" s="162"/>
      <c r="P82" s="468"/>
      <c r="Q82" s="162"/>
      <c r="R82" s="162"/>
      <c r="S82" s="434"/>
      <c r="T82" s="162"/>
      <c r="U82" s="162"/>
      <c r="V82" s="162"/>
      <c r="W82" s="162"/>
      <c r="X82" s="162"/>
      <c r="Y82" s="44"/>
      <c r="Z82" s="371"/>
      <c r="AA82" s="371"/>
      <c r="AB82" s="371"/>
      <c r="AC82" s="371"/>
    </row>
    <row r="83" spans="1:29" s="370" customFormat="1" ht="10.5" customHeight="1">
      <c r="A83" s="368"/>
      <c r="B83" s="270"/>
      <c r="C83" s="369"/>
      <c r="I83" s="162"/>
      <c r="J83" s="162"/>
      <c r="K83" s="468"/>
      <c r="L83" s="162"/>
      <c r="M83" s="162"/>
      <c r="N83" s="162"/>
      <c r="O83" s="162"/>
      <c r="P83" s="468"/>
      <c r="Q83" s="162"/>
      <c r="R83" s="162"/>
      <c r="S83" s="434"/>
      <c r="T83" s="162"/>
      <c r="U83" s="162"/>
      <c r="V83" s="162"/>
      <c r="W83" s="162"/>
      <c r="X83" s="162"/>
      <c r="Y83" s="44"/>
      <c r="Z83" s="371"/>
      <c r="AA83" s="371"/>
      <c r="AB83" s="371"/>
      <c r="AC83" s="371"/>
    </row>
    <row r="84" spans="1:29" s="370" customFormat="1" ht="10.5" customHeight="1">
      <c r="A84" s="368"/>
      <c r="B84" s="270"/>
      <c r="C84" s="369"/>
      <c r="I84" s="162"/>
      <c r="J84" s="162"/>
      <c r="K84" s="468"/>
      <c r="L84" s="162"/>
      <c r="M84" s="162"/>
      <c r="N84" s="162"/>
      <c r="O84" s="162"/>
      <c r="P84" s="468"/>
      <c r="Q84" s="162"/>
      <c r="R84" s="162"/>
      <c r="S84" s="434"/>
      <c r="T84" s="162"/>
      <c r="U84" s="162"/>
      <c r="V84" s="162"/>
      <c r="W84" s="162"/>
      <c r="X84" s="162"/>
      <c r="Y84" s="44"/>
      <c r="Z84" s="371"/>
      <c r="AA84" s="371"/>
      <c r="AB84" s="371"/>
      <c r="AC84" s="371"/>
    </row>
    <row r="85" spans="1:29" s="370" customFormat="1" ht="10.5" customHeight="1">
      <c r="A85" s="368"/>
      <c r="B85" s="270"/>
      <c r="C85" s="369"/>
      <c r="I85" s="162"/>
      <c r="J85" s="162"/>
      <c r="K85" s="468"/>
      <c r="L85" s="162"/>
      <c r="M85" s="162"/>
      <c r="N85" s="162"/>
      <c r="O85" s="162"/>
      <c r="P85" s="468"/>
      <c r="Q85" s="162"/>
      <c r="R85" s="162"/>
      <c r="S85" s="434"/>
      <c r="T85" s="162"/>
      <c r="U85" s="162"/>
      <c r="V85" s="162"/>
      <c r="W85" s="162"/>
      <c r="X85" s="162"/>
      <c r="Y85" s="44"/>
      <c r="Z85" s="371"/>
      <c r="AA85" s="371"/>
      <c r="AB85" s="371"/>
      <c r="AC85" s="371"/>
    </row>
    <row r="86" spans="1:29" s="370" customFormat="1" ht="10.5" customHeight="1">
      <c r="A86" s="368"/>
      <c r="B86" s="270"/>
      <c r="C86" s="369"/>
      <c r="I86" s="162"/>
      <c r="J86" s="162"/>
      <c r="K86" s="468"/>
      <c r="L86" s="162"/>
      <c r="M86" s="162"/>
      <c r="N86" s="162"/>
      <c r="O86" s="162"/>
      <c r="P86" s="468"/>
      <c r="Q86" s="162"/>
      <c r="R86" s="162"/>
      <c r="S86" s="434"/>
      <c r="T86" s="162"/>
      <c r="U86" s="162"/>
      <c r="V86" s="162"/>
      <c r="W86" s="162"/>
      <c r="X86" s="162"/>
      <c r="Y86" s="44"/>
      <c r="Z86" s="371"/>
      <c r="AA86" s="371"/>
      <c r="AB86" s="371"/>
      <c r="AC86" s="371"/>
    </row>
    <row r="87" spans="1:29" s="370" customFormat="1" ht="10.5" customHeight="1">
      <c r="A87" s="368"/>
      <c r="B87" s="270"/>
      <c r="C87" s="369"/>
      <c r="I87" s="162"/>
      <c r="J87" s="162"/>
      <c r="K87" s="468"/>
      <c r="L87" s="162"/>
      <c r="M87" s="162"/>
      <c r="N87" s="162"/>
      <c r="O87" s="162"/>
      <c r="P87" s="468"/>
      <c r="Q87" s="162"/>
      <c r="R87" s="162"/>
      <c r="S87" s="434"/>
      <c r="T87" s="162"/>
      <c r="U87" s="162"/>
      <c r="V87" s="162"/>
      <c r="W87" s="162"/>
      <c r="X87" s="162"/>
      <c r="Y87" s="44"/>
      <c r="Z87" s="371"/>
      <c r="AA87" s="371"/>
      <c r="AB87" s="371"/>
      <c r="AC87" s="371"/>
    </row>
    <row r="88" spans="1:29" s="370" customFormat="1" ht="10.5" customHeight="1">
      <c r="A88" s="368"/>
      <c r="B88" s="270"/>
      <c r="C88" s="369"/>
      <c r="I88" s="162"/>
      <c r="J88" s="162"/>
      <c r="K88" s="468"/>
      <c r="L88" s="162"/>
      <c r="M88" s="162"/>
      <c r="N88" s="162"/>
      <c r="O88" s="162"/>
      <c r="P88" s="468"/>
      <c r="Q88" s="162"/>
      <c r="R88" s="162"/>
      <c r="S88" s="434"/>
      <c r="T88" s="162"/>
      <c r="U88" s="162"/>
      <c r="V88" s="162"/>
      <c r="W88" s="162"/>
      <c r="X88" s="162"/>
      <c r="Y88" s="44"/>
      <c r="Z88" s="371"/>
      <c r="AA88" s="371"/>
      <c r="AB88" s="371"/>
      <c r="AC88" s="371"/>
    </row>
    <row r="89" spans="1:29" s="370" customFormat="1" ht="10.5" customHeight="1">
      <c r="A89" s="368"/>
      <c r="B89" s="270"/>
      <c r="C89" s="369"/>
      <c r="I89" s="162"/>
      <c r="J89" s="162"/>
      <c r="K89" s="468"/>
      <c r="L89" s="162"/>
      <c r="M89" s="162"/>
      <c r="N89" s="162"/>
      <c r="O89" s="162"/>
      <c r="P89" s="468"/>
      <c r="Q89" s="162"/>
      <c r="R89" s="162"/>
      <c r="S89" s="434"/>
      <c r="T89" s="162"/>
      <c r="U89" s="162"/>
      <c r="V89" s="162"/>
      <c r="W89" s="162"/>
      <c r="X89" s="162"/>
      <c r="Y89" s="44"/>
      <c r="Z89" s="371"/>
      <c r="AA89" s="371"/>
      <c r="AB89" s="371"/>
      <c r="AC89" s="371"/>
    </row>
    <row r="90" spans="1:29" s="370" customFormat="1" ht="10.5" customHeight="1">
      <c r="A90" s="368"/>
      <c r="B90" s="270"/>
      <c r="C90" s="369"/>
      <c r="I90" s="162"/>
      <c r="J90" s="162"/>
      <c r="K90" s="468"/>
      <c r="L90" s="162"/>
      <c r="M90" s="162"/>
      <c r="N90" s="162"/>
      <c r="O90" s="162"/>
      <c r="P90" s="468"/>
      <c r="Q90" s="162"/>
      <c r="R90" s="162"/>
      <c r="S90" s="434"/>
      <c r="T90" s="162"/>
      <c r="U90" s="162"/>
      <c r="V90" s="162"/>
      <c r="W90" s="162"/>
      <c r="X90" s="162"/>
      <c r="Y90" s="44"/>
      <c r="Z90" s="371"/>
      <c r="AA90" s="371"/>
      <c r="AB90" s="371"/>
      <c r="AC90" s="371"/>
    </row>
    <row r="91" spans="1:29" s="370" customFormat="1" ht="10.5" customHeight="1">
      <c r="A91" s="368"/>
      <c r="B91" s="270"/>
      <c r="C91" s="369"/>
      <c r="I91" s="162"/>
      <c r="J91" s="162"/>
      <c r="K91" s="468"/>
      <c r="L91" s="162"/>
      <c r="M91" s="162"/>
      <c r="N91" s="162"/>
      <c r="O91" s="162"/>
      <c r="P91" s="468"/>
      <c r="Q91" s="162"/>
      <c r="R91" s="162"/>
      <c r="S91" s="434"/>
      <c r="T91" s="162"/>
      <c r="U91" s="162"/>
      <c r="V91" s="162"/>
      <c r="W91" s="162"/>
      <c r="X91" s="162"/>
      <c r="Y91" s="44"/>
      <c r="Z91" s="371"/>
      <c r="AA91" s="371"/>
      <c r="AB91" s="371"/>
      <c r="AC91" s="371"/>
    </row>
    <row r="92" spans="1:29" s="370" customFormat="1" ht="10.5" customHeight="1">
      <c r="A92" s="368"/>
      <c r="B92" s="270"/>
      <c r="C92" s="369"/>
      <c r="I92" s="162"/>
      <c r="J92" s="162"/>
      <c r="K92" s="468"/>
      <c r="L92" s="162"/>
      <c r="M92" s="162"/>
      <c r="N92" s="162"/>
      <c r="O92" s="162"/>
      <c r="P92" s="468"/>
      <c r="Q92" s="162"/>
      <c r="R92" s="162"/>
      <c r="S92" s="434"/>
      <c r="T92" s="162"/>
      <c r="U92" s="162"/>
      <c r="V92" s="162"/>
      <c r="W92" s="162"/>
      <c r="X92" s="162"/>
      <c r="Y92" s="44"/>
      <c r="Z92" s="371"/>
      <c r="AA92" s="371"/>
      <c r="AB92" s="371"/>
      <c r="AC92" s="371"/>
    </row>
    <row r="93" spans="1:29" s="370" customFormat="1" ht="10.5" customHeight="1">
      <c r="A93" s="368"/>
      <c r="B93" s="270"/>
      <c r="C93" s="369"/>
      <c r="I93" s="162"/>
      <c r="J93" s="162"/>
      <c r="K93" s="468"/>
      <c r="L93" s="162"/>
      <c r="M93" s="162"/>
      <c r="N93" s="162"/>
      <c r="O93" s="162"/>
      <c r="P93" s="468"/>
      <c r="Q93" s="162"/>
      <c r="R93" s="162"/>
      <c r="S93" s="434"/>
      <c r="T93" s="162"/>
      <c r="U93" s="162"/>
      <c r="V93" s="162"/>
      <c r="W93" s="162"/>
      <c r="X93" s="162"/>
      <c r="Y93" s="44"/>
      <c r="Z93" s="371"/>
      <c r="AA93" s="371"/>
      <c r="AB93" s="371"/>
      <c r="AC93" s="371"/>
    </row>
    <row r="94" spans="1:29" s="370" customFormat="1" ht="10.5" customHeight="1">
      <c r="A94" s="368"/>
      <c r="B94" s="270"/>
      <c r="C94" s="369"/>
      <c r="I94" s="162"/>
      <c r="J94" s="162"/>
      <c r="K94" s="468"/>
      <c r="L94" s="162"/>
      <c r="M94" s="162"/>
      <c r="N94" s="162"/>
      <c r="O94" s="162"/>
      <c r="P94" s="468"/>
      <c r="Q94" s="162"/>
      <c r="R94" s="162"/>
      <c r="S94" s="434"/>
      <c r="T94" s="162"/>
      <c r="U94" s="162"/>
      <c r="V94" s="162"/>
      <c r="W94" s="162"/>
      <c r="X94" s="162"/>
      <c r="Y94" s="44"/>
      <c r="Z94" s="371"/>
      <c r="AA94" s="371"/>
      <c r="AB94" s="371"/>
      <c r="AC94" s="371"/>
    </row>
    <row r="95" spans="1:29" s="370" customFormat="1" ht="10.5" customHeight="1">
      <c r="A95" s="368"/>
      <c r="B95" s="270"/>
      <c r="C95" s="369"/>
      <c r="I95" s="162"/>
      <c r="J95" s="162"/>
      <c r="K95" s="468"/>
      <c r="L95" s="162"/>
      <c r="M95" s="162"/>
      <c r="N95" s="162"/>
      <c r="O95" s="162"/>
      <c r="P95" s="468"/>
      <c r="Q95" s="162"/>
      <c r="R95" s="162"/>
      <c r="S95" s="434"/>
      <c r="T95" s="162"/>
      <c r="U95" s="162"/>
      <c r="V95" s="162"/>
      <c r="W95" s="162"/>
      <c r="X95" s="162"/>
      <c r="Y95" s="44"/>
      <c r="Z95" s="371"/>
      <c r="AA95" s="371"/>
      <c r="AB95" s="371"/>
      <c r="AC95" s="371"/>
    </row>
    <row r="96" spans="1:29" s="370" customFormat="1" ht="10.5" customHeight="1">
      <c r="A96" s="368"/>
      <c r="B96" s="270"/>
      <c r="C96" s="369"/>
      <c r="I96" s="162"/>
      <c r="J96" s="162"/>
      <c r="K96" s="468"/>
      <c r="L96" s="162"/>
      <c r="M96" s="162"/>
      <c r="N96" s="162"/>
      <c r="O96" s="162"/>
      <c r="P96" s="468"/>
      <c r="Q96" s="162"/>
      <c r="R96" s="162"/>
      <c r="S96" s="434"/>
      <c r="T96" s="162"/>
      <c r="U96" s="162"/>
      <c r="V96" s="162"/>
      <c r="W96" s="162"/>
      <c r="X96" s="162"/>
      <c r="Y96" s="44"/>
      <c r="Z96" s="371"/>
      <c r="AA96" s="371"/>
      <c r="AB96" s="371"/>
      <c r="AC96" s="371"/>
    </row>
    <row r="97" spans="1:29" s="370" customFormat="1" ht="10.5" customHeight="1">
      <c r="A97" s="368"/>
      <c r="B97" s="270"/>
      <c r="C97" s="369"/>
      <c r="I97" s="162"/>
      <c r="J97" s="162"/>
      <c r="K97" s="468"/>
      <c r="L97" s="162"/>
      <c r="M97" s="162"/>
      <c r="N97" s="162"/>
      <c r="O97" s="162"/>
      <c r="P97" s="468"/>
      <c r="Q97" s="162"/>
      <c r="R97" s="162"/>
      <c r="S97" s="434"/>
      <c r="T97" s="162"/>
      <c r="U97" s="162"/>
      <c r="V97" s="162"/>
      <c r="W97" s="162"/>
      <c r="X97" s="162"/>
      <c r="Y97" s="44"/>
      <c r="Z97" s="371"/>
      <c r="AA97" s="371"/>
      <c r="AB97" s="371"/>
      <c r="AC97" s="371"/>
    </row>
    <row r="98" spans="1:29" s="370" customFormat="1" ht="10.5" customHeight="1">
      <c r="A98" s="368"/>
      <c r="B98" s="270"/>
      <c r="C98" s="369"/>
      <c r="I98" s="162"/>
      <c r="J98" s="162"/>
      <c r="K98" s="468"/>
      <c r="L98" s="162"/>
      <c r="M98" s="162"/>
      <c r="N98" s="162"/>
      <c r="O98" s="162"/>
      <c r="P98" s="468"/>
      <c r="Q98" s="162"/>
      <c r="R98" s="162"/>
      <c r="S98" s="434"/>
      <c r="T98" s="162"/>
      <c r="U98" s="162"/>
      <c r="V98" s="162"/>
      <c r="W98" s="162"/>
      <c r="X98" s="162"/>
      <c r="Y98" s="44"/>
      <c r="Z98" s="371"/>
      <c r="AA98" s="371"/>
      <c r="AB98" s="371"/>
      <c r="AC98" s="371"/>
    </row>
    <row r="99" spans="1:29" s="370" customFormat="1" ht="10.5" customHeight="1">
      <c r="A99" s="368"/>
      <c r="B99" s="270"/>
      <c r="C99" s="369"/>
      <c r="I99" s="162"/>
      <c r="J99" s="162"/>
      <c r="K99" s="468"/>
      <c r="L99" s="162"/>
      <c r="M99" s="162"/>
      <c r="N99" s="162"/>
      <c r="O99" s="162"/>
      <c r="P99" s="468"/>
      <c r="Q99" s="162"/>
      <c r="R99" s="162"/>
      <c r="S99" s="434"/>
      <c r="T99" s="162"/>
      <c r="U99" s="162"/>
      <c r="V99" s="162"/>
      <c r="W99" s="162"/>
      <c r="X99" s="162"/>
      <c r="Y99" s="44"/>
      <c r="Z99" s="371"/>
      <c r="AA99" s="371"/>
      <c r="AB99" s="371"/>
      <c r="AC99" s="371"/>
    </row>
    <row r="100" spans="1:29" s="370" customFormat="1" ht="10.5" customHeight="1">
      <c r="A100" s="368"/>
      <c r="B100" s="270"/>
      <c r="C100" s="369"/>
      <c r="I100" s="162"/>
      <c r="J100" s="162"/>
      <c r="K100" s="468"/>
      <c r="L100" s="162"/>
      <c r="M100" s="162"/>
      <c r="N100" s="162"/>
      <c r="O100" s="162"/>
      <c r="P100" s="468"/>
      <c r="Q100" s="162"/>
      <c r="R100" s="162"/>
      <c r="S100" s="434"/>
      <c r="T100" s="162"/>
      <c r="U100" s="162"/>
      <c r="V100" s="162"/>
      <c r="W100" s="162"/>
      <c r="X100" s="162"/>
      <c r="Y100" s="44"/>
      <c r="Z100" s="371"/>
      <c r="AA100" s="371"/>
      <c r="AB100" s="371"/>
      <c r="AC100" s="371"/>
    </row>
    <row r="101" spans="1:29" s="370" customFormat="1" ht="10.5" customHeight="1">
      <c r="A101" s="368"/>
      <c r="B101" s="270"/>
      <c r="C101" s="369"/>
      <c r="I101" s="162"/>
      <c r="J101" s="162"/>
      <c r="K101" s="468"/>
      <c r="L101" s="162"/>
      <c r="M101" s="162"/>
      <c r="N101" s="162"/>
      <c r="O101" s="162"/>
      <c r="P101" s="468"/>
      <c r="Q101" s="162"/>
      <c r="R101" s="162"/>
      <c r="S101" s="434"/>
      <c r="T101" s="162"/>
      <c r="U101" s="162"/>
      <c r="V101" s="162"/>
      <c r="W101" s="162"/>
      <c r="X101" s="162"/>
      <c r="Y101" s="44"/>
      <c r="Z101" s="371"/>
      <c r="AA101" s="371"/>
      <c r="AB101" s="371"/>
      <c r="AC101" s="371"/>
    </row>
    <row r="102" spans="1:29" s="370" customFormat="1" ht="10.5" customHeight="1">
      <c r="A102" s="368"/>
      <c r="B102" s="270"/>
      <c r="C102" s="369"/>
      <c r="I102" s="162"/>
      <c r="J102" s="162"/>
      <c r="K102" s="468"/>
      <c r="L102" s="162"/>
      <c r="M102" s="162"/>
      <c r="N102" s="162"/>
      <c r="O102" s="162"/>
      <c r="P102" s="468"/>
      <c r="Q102" s="162"/>
      <c r="R102" s="162"/>
      <c r="S102" s="434"/>
      <c r="T102" s="162"/>
      <c r="U102" s="162"/>
      <c r="V102" s="162"/>
      <c r="W102" s="162"/>
      <c r="X102" s="162"/>
      <c r="Y102" s="44"/>
      <c r="Z102" s="371"/>
      <c r="AA102" s="371"/>
      <c r="AB102" s="371"/>
      <c r="AC102" s="371"/>
    </row>
    <row r="103" spans="1:29" s="370" customFormat="1" ht="10.5" customHeight="1">
      <c r="A103" s="368"/>
      <c r="B103" s="270"/>
      <c r="C103" s="369"/>
      <c r="I103" s="162"/>
      <c r="J103" s="162"/>
      <c r="K103" s="468"/>
      <c r="L103" s="162"/>
      <c r="M103" s="162"/>
      <c r="N103" s="162"/>
      <c r="O103" s="162"/>
      <c r="P103" s="468"/>
      <c r="Q103" s="162"/>
      <c r="R103" s="162"/>
      <c r="S103" s="434"/>
      <c r="T103" s="162"/>
      <c r="U103" s="162"/>
      <c r="V103" s="162"/>
      <c r="W103" s="162"/>
      <c r="X103" s="162"/>
      <c r="Y103" s="44"/>
      <c r="Z103" s="371"/>
      <c r="AA103" s="371"/>
      <c r="AB103" s="371"/>
      <c r="AC103" s="371"/>
    </row>
    <row r="104" spans="1:29" s="370" customFormat="1" ht="10.5" customHeight="1">
      <c r="A104" s="368"/>
      <c r="B104" s="270"/>
      <c r="C104" s="369"/>
      <c r="I104" s="162"/>
      <c r="J104" s="162"/>
      <c r="K104" s="468"/>
      <c r="L104" s="162"/>
      <c r="M104" s="162"/>
      <c r="N104" s="162"/>
      <c r="O104" s="162"/>
      <c r="P104" s="468"/>
      <c r="Q104" s="162"/>
      <c r="R104" s="162"/>
      <c r="S104" s="434"/>
      <c r="T104" s="162"/>
      <c r="U104" s="162"/>
      <c r="V104" s="162"/>
      <c r="W104" s="162"/>
      <c r="X104" s="162"/>
      <c r="Y104" s="44"/>
      <c r="Z104" s="371"/>
      <c r="AA104" s="371"/>
      <c r="AB104" s="371"/>
      <c r="AC104" s="371"/>
    </row>
    <row r="105" spans="1:29" s="370" customFormat="1" ht="10.5" customHeight="1">
      <c r="A105" s="368"/>
      <c r="B105" s="270"/>
      <c r="C105" s="369"/>
      <c r="I105" s="162"/>
      <c r="J105" s="162"/>
      <c r="K105" s="468"/>
      <c r="L105" s="162"/>
      <c r="M105" s="162"/>
      <c r="N105" s="162"/>
      <c r="O105" s="162"/>
      <c r="P105" s="468"/>
      <c r="Q105" s="162"/>
      <c r="R105" s="162"/>
      <c r="S105" s="434"/>
      <c r="T105" s="162"/>
      <c r="U105" s="162"/>
      <c r="V105" s="162"/>
      <c r="W105" s="162"/>
      <c r="X105" s="162"/>
      <c r="Y105" s="44"/>
      <c r="Z105" s="371"/>
      <c r="AA105" s="371"/>
      <c r="AB105" s="371"/>
      <c r="AC105" s="371"/>
    </row>
    <row r="106" spans="1:29" s="370" customFormat="1" ht="10.5" customHeight="1">
      <c r="A106" s="368"/>
      <c r="B106" s="270"/>
      <c r="C106" s="369"/>
      <c r="I106" s="162"/>
      <c r="J106" s="162"/>
      <c r="K106" s="468"/>
      <c r="L106" s="162"/>
      <c r="M106" s="162"/>
      <c r="N106" s="162"/>
      <c r="O106" s="162"/>
      <c r="P106" s="468"/>
      <c r="Q106" s="162"/>
      <c r="R106" s="162"/>
      <c r="S106" s="434"/>
      <c r="T106" s="162"/>
      <c r="U106" s="162"/>
      <c r="V106" s="162"/>
      <c r="W106" s="162"/>
      <c r="X106" s="162"/>
      <c r="Y106" s="44"/>
      <c r="Z106" s="371"/>
      <c r="AA106" s="371"/>
      <c r="AB106" s="371"/>
      <c r="AC106" s="371"/>
    </row>
    <row r="107" spans="1:29" s="370" customFormat="1" ht="10.5" customHeight="1">
      <c r="A107" s="368"/>
      <c r="B107" s="270"/>
      <c r="C107" s="369"/>
      <c r="I107" s="162"/>
      <c r="J107" s="162"/>
      <c r="K107" s="468"/>
      <c r="L107" s="162"/>
      <c r="M107" s="162"/>
      <c r="N107" s="162"/>
      <c r="O107" s="162"/>
      <c r="P107" s="468"/>
      <c r="Q107" s="162"/>
      <c r="R107" s="162"/>
      <c r="S107" s="434"/>
      <c r="T107" s="162"/>
      <c r="U107" s="162"/>
      <c r="V107" s="162"/>
      <c r="W107" s="162"/>
      <c r="X107" s="162"/>
      <c r="Y107" s="44"/>
      <c r="Z107" s="371"/>
      <c r="AA107" s="371"/>
      <c r="AB107" s="371"/>
      <c r="AC107" s="371"/>
    </row>
    <row r="108" spans="1:29" s="370" customFormat="1" ht="10.5" customHeight="1">
      <c r="A108" s="368"/>
      <c r="B108" s="270"/>
      <c r="C108" s="369"/>
      <c r="I108" s="162"/>
      <c r="J108" s="162"/>
      <c r="K108" s="468"/>
      <c r="L108" s="162"/>
      <c r="M108" s="162"/>
      <c r="N108" s="162"/>
      <c r="O108" s="162"/>
      <c r="P108" s="468"/>
      <c r="Q108" s="162"/>
      <c r="R108" s="162"/>
      <c r="S108" s="434"/>
      <c r="T108" s="162"/>
      <c r="U108" s="162"/>
      <c r="V108" s="162"/>
      <c r="W108" s="162"/>
      <c r="X108" s="162"/>
      <c r="Y108" s="44"/>
      <c r="Z108" s="371"/>
      <c r="AA108" s="371"/>
      <c r="AB108" s="371"/>
      <c r="AC108" s="371"/>
    </row>
    <row r="109" spans="1:29" s="370" customFormat="1" ht="10.5" customHeight="1">
      <c r="A109" s="368"/>
      <c r="B109" s="270"/>
      <c r="C109" s="369"/>
      <c r="I109" s="162"/>
      <c r="J109" s="162"/>
      <c r="K109" s="468"/>
      <c r="L109" s="162"/>
      <c r="M109" s="162"/>
      <c r="N109" s="162"/>
      <c r="O109" s="162"/>
      <c r="P109" s="468"/>
      <c r="Q109" s="162"/>
      <c r="R109" s="162"/>
      <c r="S109" s="434"/>
      <c r="T109" s="162"/>
      <c r="U109" s="162"/>
      <c r="V109" s="162"/>
      <c r="W109" s="162"/>
      <c r="X109" s="162"/>
      <c r="Y109" s="44"/>
      <c r="Z109" s="371"/>
      <c r="AA109" s="371"/>
      <c r="AB109" s="371"/>
      <c r="AC109" s="371"/>
    </row>
    <row r="110" spans="1:29" s="370" customFormat="1" ht="10.5" customHeight="1">
      <c r="A110" s="368"/>
      <c r="B110" s="270"/>
      <c r="C110" s="369"/>
      <c r="I110" s="162"/>
      <c r="J110" s="162"/>
      <c r="K110" s="468"/>
      <c r="L110" s="162"/>
      <c r="M110" s="162"/>
      <c r="N110" s="162"/>
      <c r="O110" s="162"/>
      <c r="P110" s="468"/>
      <c r="Q110" s="162"/>
      <c r="R110" s="162"/>
      <c r="S110" s="434"/>
      <c r="T110" s="162"/>
      <c r="U110" s="162"/>
      <c r="V110" s="162"/>
      <c r="W110" s="162"/>
      <c r="X110" s="162"/>
      <c r="Y110" s="44"/>
      <c r="Z110" s="371"/>
      <c r="AA110" s="371"/>
      <c r="AB110" s="371"/>
      <c r="AC110" s="371"/>
    </row>
    <row r="111" spans="1:29" s="370" customFormat="1" ht="10.5" customHeight="1">
      <c r="A111" s="368"/>
      <c r="B111" s="270"/>
      <c r="C111" s="369"/>
      <c r="I111" s="162"/>
      <c r="J111" s="162"/>
      <c r="K111" s="468"/>
      <c r="L111" s="162"/>
      <c r="M111" s="162"/>
      <c r="N111" s="162"/>
      <c r="O111" s="162"/>
      <c r="P111" s="468"/>
      <c r="Q111" s="162"/>
      <c r="R111" s="162"/>
      <c r="S111" s="434"/>
      <c r="T111" s="162"/>
      <c r="U111" s="162"/>
      <c r="V111" s="162"/>
      <c r="W111" s="162"/>
      <c r="X111" s="162"/>
      <c r="Y111" s="44"/>
      <c r="Z111" s="371"/>
      <c r="AA111" s="371"/>
      <c r="AB111" s="371"/>
      <c r="AC111" s="371"/>
    </row>
    <row r="112" spans="1:29" s="370" customFormat="1" ht="10.5" customHeight="1">
      <c r="A112" s="368"/>
      <c r="B112" s="270"/>
      <c r="C112" s="369"/>
      <c r="I112" s="162"/>
      <c r="J112" s="162"/>
      <c r="K112" s="468"/>
      <c r="L112" s="162"/>
      <c r="M112" s="162"/>
      <c r="N112" s="162"/>
      <c r="O112" s="162"/>
      <c r="P112" s="468"/>
      <c r="Q112" s="162"/>
      <c r="R112" s="162"/>
      <c r="S112" s="434"/>
      <c r="T112" s="162"/>
      <c r="U112" s="162"/>
      <c r="V112" s="162"/>
      <c r="W112" s="162"/>
      <c r="X112" s="162"/>
      <c r="Y112" s="44"/>
      <c r="Z112" s="371"/>
      <c r="AA112" s="371"/>
      <c r="AB112" s="371"/>
      <c r="AC112" s="371"/>
    </row>
    <row r="113" spans="1:29" s="370" customFormat="1" ht="10.5" customHeight="1">
      <c r="A113" s="368"/>
      <c r="B113" s="270"/>
      <c r="C113" s="369"/>
      <c r="I113" s="162"/>
      <c r="J113" s="162"/>
      <c r="K113" s="468"/>
      <c r="L113" s="162"/>
      <c r="M113" s="162"/>
      <c r="N113" s="162"/>
      <c r="O113" s="162"/>
      <c r="P113" s="468"/>
      <c r="Q113" s="162"/>
      <c r="R113" s="162"/>
      <c r="S113" s="434"/>
      <c r="T113" s="162"/>
      <c r="U113" s="162"/>
      <c r="V113" s="162"/>
      <c r="W113" s="162"/>
      <c r="X113" s="162"/>
      <c r="Y113" s="44"/>
      <c r="Z113" s="371"/>
      <c r="AA113" s="371"/>
      <c r="AB113" s="371"/>
      <c r="AC113" s="371"/>
    </row>
    <row r="114" spans="1:29" s="370" customFormat="1" ht="10.5" customHeight="1">
      <c r="A114" s="368"/>
      <c r="B114" s="270"/>
      <c r="C114" s="369"/>
      <c r="I114" s="162"/>
      <c r="J114" s="162"/>
      <c r="K114" s="468"/>
      <c r="L114" s="162"/>
      <c r="M114" s="162"/>
      <c r="N114" s="162"/>
      <c r="O114" s="162"/>
      <c r="P114" s="468"/>
      <c r="Q114" s="162"/>
      <c r="R114" s="162"/>
      <c r="S114" s="434"/>
      <c r="T114" s="162"/>
      <c r="U114" s="162"/>
      <c r="V114" s="162"/>
      <c r="W114" s="162"/>
      <c r="X114" s="162"/>
      <c r="Y114" s="44"/>
      <c r="Z114" s="371"/>
      <c r="AA114" s="371"/>
      <c r="AB114" s="371"/>
      <c r="AC114" s="371"/>
    </row>
    <row r="115" spans="1:29" s="370" customFormat="1" ht="10.5" customHeight="1">
      <c r="A115" s="368"/>
      <c r="B115" s="270"/>
      <c r="C115" s="369"/>
      <c r="I115" s="162"/>
      <c r="J115" s="162"/>
      <c r="K115" s="468"/>
      <c r="L115" s="162"/>
      <c r="M115" s="162"/>
      <c r="N115" s="162"/>
      <c r="O115" s="162"/>
      <c r="P115" s="468"/>
      <c r="Q115" s="162"/>
      <c r="R115" s="162"/>
      <c r="S115" s="434"/>
      <c r="T115" s="162"/>
      <c r="U115" s="162"/>
      <c r="V115" s="162"/>
      <c r="W115" s="162"/>
      <c r="X115" s="162"/>
      <c r="Y115" s="44"/>
      <c r="Z115" s="371"/>
      <c r="AA115" s="371"/>
      <c r="AB115" s="371"/>
      <c r="AC115" s="371"/>
    </row>
    <row r="116" spans="1:29" s="370" customFormat="1" ht="10.5" customHeight="1">
      <c r="A116" s="368"/>
      <c r="B116" s="270"/>
      <c r="C116" s="369"/>
      <c r="I116" s="162"/>
      <c r="J116" s="162"/>
      <c r="K116" s="468"/>
      <c r="L116" s="162"/>
      <c r="M116" s="162"/>
      <c r="N116" s="162"/>
      <c r="O116" s="162"/>
      <c r="P116" s="468"/>
      <c r="Q116" s="162"/>
      <c r="R116" s="162"/>
      <c r="S116" s="434"/>
      <c r="T116" s="162"/>
      <c r="U116" s="162"/>
      <c r="V116" s="162"/>
      <c r="W116" s="162"/>
      <c r="X116" s="162"/>
      <c r="Y116" s="44"/>
      <c r="Z116" s="371"/>
      <c r="AA116" s="371"/>
      <c r="AB116" s="371"/>
      <c r="AC116" s="371"/>
    </row>
    <row r="117" spans="1:29" s="370" customFormat="1" ht="10.5" customHeight="1">
      <c r="A117" s="368"/>
      <c r="B117" s="270"/>
      <c r="C117" s="369"/>
      <c r="I117" s="162"/>
      <c r="J117" s="162"/>
      <c r="K117" s="468"/>
      <c r="L117" s="162"/>
      <c r="M117" s="162"/>
      <c r="N117" s="162"/>
      <c r="O117" s="162"/>
      <c r="P117" s="468"/>
      <c r="Q117" s="162"/>
      <c r="R117" s="162"/>
      <c r="S117" s="434"/>
      <c r="T117" s="162"/>
      <c r="U117" s="162"/>
      <c r="V117" s="162"/>
      <c r="W117" s="162"/>
      <c r="X117" s="162"/>
      <c r="Y117" s="44"/>
      <c r="Z117" s="371"/>
      <c r="AA117" s="371"/>
      <c r="AB117" s="371"/>
      <c r="AC117" s="371"/>
    </row>
    <row r="118" spans="1:29" s="370" customFormat="1" ht="10.5" customHeight="1">
      <c r="A118" s="368"/>
      <c r="B118" s="270"/>
      <c r="C118" s="369"/>
      <c r="I118" s="162"/>
      <c r="J118" s="162"/>
      <c r="K118" s="468"/>
      <c r="L118" s="162"/>
      <c r="M118" s="162"/>
      <c r="N118" s="162"/>
      <c r="O118" s="162"/>
      <c r="P118" s="468"/>
      <c r="Q118" s="162"/>
      <c r="R118" s="162"/>
      <c r="S118" s="434"/>
      <c r="T118" s="162"/>
      <c r="U118" s="162"/>
      <c r="V118" s="162"/>
      <c r="W118" s="162"/>
      <c r="X118" s="162"/>
      <c r="Y118" s="44"/>
      <c r="Z118" s="371"/>
      <c r="AA118" s="371"/>
      <c r="AB118" s="371"/>
      <c r="AC118" s="371"/>
    </row>
    <row r="119" spans="1:29" s="370" customFormat="1" ht="10.5" customHeight="1">
      <c r="A119" s="368"/>
      <c r="B119" s="270"/>
      <c r="C119" s="369"/>
      <c r="I119" s="162"/>
      <c r="J119" s="162"/>
      <c r="K119" s="468"/>
      <c r="L119" s="162"/>
      <c r="M119" s="162"/>
      <c r="N119" s="162"/>
      <c r="O119" s="162"/>
      <c r="P119" s="468"/>
      <c r="Q119" s="162"/>
      <c r="R119" s="162"/>
      <c r="S119" s="434"/>
      <c r="T119" s="162"/>
      <c r="U119" s="162"/>
      <c r="V119" s="162"/>
      <c r="W119" s="162"/>
      <c r="X119" s="162"/>
      <c r="Y119" s="44"/>
      <c r="Z119" s="371"/>
      <c r="AA119" s="371"/>
      <c r="AB119" s="371"/>
      <c r="AC119" s="371"/>
    </row>
    <row r="120" spans="1:29" s="370" customFormat="1" ht="10.5" customHeight="1">
      <c r="A120" s="368"/>
      <c r="B120" s="270"/>
      <c r="C120" s="369"/>
      <c r="I120" s="162"/>
      <c r="J120" s="162"/>
      <c r="K120" s="468"/>
      <c r="L120" s="162"/>
      <c r="M120" s="162"/>
      <c r="N120" s="162"/>
      <c r="O120" s="162"/>
      <c r="P120" s="468"/>
      <c r="Q120" s="162"/>
      <c r="R120" s="162"/>
      <c r="S120" s="434"/>
      <c r="T120" s="162"/>
      <c r="U120" s="162"/>
      <c r="V120" s="162"/>
      <c r="W120" s="162"/>
      <c r="X120" s="162"/>
      <c r="Y120" s="44"/>
      <c r="Z120" s="371"/>
      <c r="AA120" s="371"/>
      <c r="AB120" s="371"/>
      <c r="AC120" s="371"/>
    </row>
    <row r="121" spans="1:29" s="370" customFormat="1" ht="10.5" customHeight="1">
      <c r="A121" s="368"/>
      <c r="B121" s="270"/>
      <c r="C121" s="369"/>
      <c r="I121" s="162"/>
      <c r="J121" s="162"/>
      <c r="K121" s="468"/>
      <c r="L121" s="162"/>
      <c r="M121" s="162"/>
      <c r="N121" s="162"/>
      <c r="O121" s="162"/>
      <c r="P121" s="468"/>
      <c r="Q121" s="162"/>
      <c r="R121" s="162"/>
      <c r="S121" s="434"/>
      <c r="T121" s="162"/>
      <c r="U121" s="162"/>
      <c r="V121" s="162"/>
      <c r="W121" s="162"/>
      <c r="X121" s="162"/>
      <c r="Y121" s="44"/>
      <c r="Z121" s="371"/>
      <c r="AA121" s="371"/>
      <c r="AB121" s="371"/>
      <c r="AC121" s="371"/>
    </row>
    <row r="122" spans="1:29" s="370" customFormat="1" ht="10.5" customHeight="1">
      <c r="A122" s="368"/>
      <c r="B122" s="270"/>
      <c r="C122" s="369"/>
      <c r="I122" s="162"/>
      <c r="J122" s="162"/>
      <c r="K122" s="468"/>
      <c r="L122" s="162"/>
      <c r="M122" s="162"/>
      <c r="N122" s="162"/>
      <c r="O122" s="162"/>
      <c r="P122" s="468"/>
      <c r="Q122" s="162"/>
      <c r="R122" s="162"/>
      <c r="S122" s="434"/>
      <c r="T122" s="162"/>
      <c r="U122" s="162"/>
      <c r="V122" s="162"/>
      <c r="W122" s="162"/>
      <c r="X122" s="162"/>
      <c r="Y122" s="44"/>
      <c r="Z122" s="371"/>
      <c r="AA122" s="371"/>
      <c r="AB122" s="371"/>
      <c r="AC122" s="371"/>
    </row>
    <row r="123" spans="1:29" s="370" customFormat="1" ht="10.5" customHeight="1">
      <c r="A123" s="368"/>
      <c r="B123" s="270"/>
      <c r="C123" s="369"/>
      <c r="I123" s="162"/>
      <c r="J123" s="162"/>
      <c r="K123" s="468"/>
      <c r="L123" s="162"/>
      <c r="M123" s="162"/>
      <c r="N123" s="162"/>
      <c r="O123" s="162"/>
      <c r="P123" s="468"/>
      <c r="Q123" s="162"/>
      <c r="R123" s="162"/>
      <c r="S123" s="434"/>
      <c r="T123" s="162"/>
      <c r="U123" s="162"/>
      <c r="V123" s="162"/>
      <c r="W123" s="162"/>
      <c r="X123" s="162"/>
      <c r="Y123" s="44"/>
      <c r="Z123" s="371"/>
      <c r="AA123" s="371"/>
      <c r="AB123" s="371"/>
      <c r="AC123" s="371"/>
    </row>
    <row r="124" spans="1:29" s="370" customFormat="1" ht="10.5" customHeight="1">
      <c r="A124" s="368"/>
      <c r="B124" s="270"/>
      <c r="C124" s="369"/>
      <c r="I124" s="162"/>
      <c r="J124" s="162"/>
      <c r="K124" s="468"/>
      <c r="L124" s="162"/>
      <c r="M124" s="162"/>
      <c r="N124" s="162"/>
      <c r="O124" s="162"/>
      <c r="P124" s="468"/>
      <c r="Q124" s="162"/>
      <c r="R124" s="162"/>
      <c r="S124" s="434"/>
      <c r="T124" s="162"/>
      <c r="U124" s="162"/>
      <c r="V124" s="162"/>
      <c r="W124" s="162"/>
      <c r="X124" s="162"/>
      <c r="Y124" s="44"/>
      <c r="Z124" s="371"/>
      <c r="AA124" s="371"/>
      <c r="AB124" s="371"/>
      <c r="AC124" s="371"/>
    </row>
    <row r="125" spans="1:29" s="370" customFormat="1" ht="10.5" customHeight="1">
      <c r="A125" s="368"/>
      <c r="B125" s="270"/>
      <c r="C125" s="369"/>
      <c r="I125" s="162"/>
      <c r="J125" s="162"/>
      <c r="K125" s="468"/>
      <c r="L125" s="162"/>
      <c r="M125" s="162"/>
      <c r="N125" s="162"/>
      <c r="O125" s="162"/>
      <c r="P125" s="468"/>
      <c r="Q125" s="162"/>
      <c r="R125" s="162"/>
      <c r="S125" s="434"/>
      <c r="T125" s="162"/>
      <c r="U125" s="162"/>
      <c r="V125" s="162"/>
      <c r="W125" s="162"/>
      <c r="X125" s="162"/>
      <c r="Y125" s="44"/>
      <c r="Z125" s="371"/>
      <c r="AA125" s="371"/>
      <c r="AB125" s="371"/>
      <c r="AC125" s="371"/>
    </row>
    <row r="126" spans="1:29" s="370" customFormat="1" ht="10.5" customHeight="1">
      <c r="A126" s="368"/>
      <c r="B126" s="270"/>
      <c r="C126" s="369"/>
      <c r="I126" s="162"/>
      <c r="J126" s="162"/>
      <c r="K126" s="468"/>
      <c r="L126" s="162"/>
      <c r="M126" s="162"/>
      <c r="N126" s="162"/>
      <c r="O126" s="162"/>
      <c r="P126" s="468"/>
      <c r="Q126" s="162"/>
      <c r="R126" s="162"/>
      <c r="S126" s="434"/>
      <c r="T126" s="162"/>
      <c r="U126" s="162"/>
      <c r="V126" s="162"/>
      <c r="W126" s="162"/>
      <c r="X126" s="162"/>
      <c r="Y126" s="44"/>
      <c r="Z126" s="371"/>
      <c r="AA126" s="371"/>
      <c r="AB126" s="371"/>
      <c r="AC126" s="371"/>
    </row>
    <row r="127" spans="1:29" s="370" customFormat="1" ht="10.5" customHeight="1">
      <c r="A127" s="368"/>
      <c r="B127" s="270"/>
      <c r="C127" s="369"/>
      <c r="I127" s="162"/>
      <c r="J127" s="162"/>
      <c r="K127" s="468"/>
      <c r="L127" s="162"/>
      <c r="M127" s="162"/>
      <c r="N127" s="162"/>
      <c r="O127" s="162"/>
      <c r="P127" s="468"/>
      <c r="Q127" s="162"/>
      <c r="R127" s="162"/>
      <c r="S127" s="434"/>
      <c r="T127" s="162"/>
      <c r="U127" s="162"/>
      <c r="V127" s="162"/>
      <c r="W127" s="162"/>
      <c r="X127" s="162"/>
      <c r="Y127" s="44"/>
      <c r="Z127" s="371"/>
      <c r="AA127" s="371"/>
      <c r="AB127" s="371"/>
      <c r="AC127" s="371"/>
    </row>
    <row r="128" spans="1:29" s="370" customFormat="1" ht="10.5" customHeight="1">
      <c r="A128" s="368"/>
      <c r="B128" s="270"/>
      <c r="C128" s="369"/>
      <c r="I128" s="162"/>
      <c r="J128" s="162"/>
      <c r="K128" s="468"/>
      <c r="L128" s="162"/>
      <c r="M128" s="162"/>
      <c r="N128" s="162"/>
      <c r="O128" s="162"/>
      <c r="P128" s="468"/>
      <c r="Q128" s="162"/>
      <c r="R128" s="162"/>
      <c r="S128" s="434"/>
      <c r="T128" s="162"/>
      <c r="U128" s="162"/>
      <c r="V128" s="162"/>
      <c r="W128" s="162"/>
      <c r="X128" s="162"/>
      <c r="Y128" s="44"/>
      <c r="Z128" s="371"/>
      <c r="AA128" s="371"/>
      <c r="AB128" s="371"/>
      <c r="AC128" s="371"/>
    </row>
    <row r="129" spans="1:29" s="370" customFormat="1" ht="10.5" customHeight="1">
      <c r="A129" s="368"/>
      <c r="B129" s="270"/>
      <c r="C129" s="369"/>
      <c r="I129" s="162"/>
      <c r="J129" s="162"/>
      <c r="K129" s="468"/>
      <c r="L129" s="162"/>
      <c r="M129" s="162"/>
      <c r="N129" s="162"/>
      <c r="O129" s="162"/>
      <c r="P129" s="468"/>
      <c r="Q129" s="162"/>
      <c r="R129" s="162"/>
      <c r="S129" s="434"/>
      <c r="T129" s="162"/>
      <c r="U129" s="162"/>
      <c r="V129" s="162"/>
      <c r="W129" s="162"/>
      <c r="X129" s="162"/>
      <c r="Y129" s="44"/>
      <c r="Z129" s="371"/>
      <c r="AA129" s="371"/>
      <c r="AB129" s="371"/>
      <c r="AC129" s="371"/>
    </row>
    <row r="130" spans="1:29" s="370" customFormat="1" ht="10.5" customHeight="1">
      <c r="A130" s="368"/>
      <c r="B130" s="270"/>
      <c r="C130" s="369"/>
      <c r="I130" s="162"/>
      <c r="J130" s="162"/>
      <c r="K130" s="468"/>
      <c r="L130" s="162"/>
      <c r="M130" s="162"/>
      <c r="N130" s="162"/>
      <c r="O130" s="162"/>
      <c r="P130" s="468"/>
      <c r="Q130" s="162"/>
      <c r="R130" s="162"/>
      <c r="S130" s="434"/>
      <c r="T130" s="162"/>
      <c r="U130" s="162"/>
      <c r="V130" s="162"/>
      <c r="W130" s="162"/>
      <c r="X130" s="162"/>
      <c r="Y130" s="44"/>
      <c r="Z130" s="371"/>
      <c r="AA130" s="371"/>
      <c r="AB130" s="371"/>
      <c r="AC130" s="371"/>
    </row>
    <row r="131" spans="1:29" s="370" customFormat="1" ht="10.5" customHeight="1">
      <c r="A131" s="368"/>
      <c r="B131" s="270"/>
      <c r="C131" s="369"/>
      <c r="I131" s="162"/>
      <c r="J131" s="162"/>
      <c r="K131" s="468"/>
      <c r="L131" s="162"/>
      <c r="M131" s="162"/>
      <c r="N131" s="162"/>
      <c r="O131" s="162"/>
      <c r="P131" s="468"/>
      <c r="Q131" s="162"/>
      <c r="R131" s="162"/>
      <c r="S131" s="434"/>
      <c r="T131" s="162"/>
      <c r="U131" s="162"/>
      <c r="V131" s="162"/>
      <c r="W131" s="162"/>
      <c r="X131" s="162"/>
      <c r="Y131" s="44"/>
      <c r="Z131" s="371"/>
      <c r="AA131" s="371"/>
      <c r="AB131" s="371"/>
      <c r="AC131" s="371"/>
    </row>
    <row r="132" spans="1:29" s="370" customFormat="1" ht="10.5" customHeight="1">
      <c r="A132" s="368"/>
      <c r="B132" s="270"/>
      <c r="C132" s="369"/>
      <c r="I132" s="162"/>
      <c r="J132" s="162"/>
      <c r="K132" s="468"/>
      <c r="L132" s="162"/>
      <c r="M132" s="162"/>
      <c r="N132" s="162"/>
      <c r="O132" s="162"/>
      <c r="P132" s="468"/>
      <c r="Q132" s="162"/>
      <c r="R132" s="162"/>
      <c r="S132" s="434"/>
      <c r="T132" s="162"/>
      <c r="U132" s="162"/>
      <c r="V132" s="162"/>
      <c r="W132" s="162"/>
      <c r="X132" s="162"/>
      <c r="Y132" s="44"/>
      <c r="Z132" s="371"/>
      <c r="AA132" s="371"/>
      <c r="AB132" s="371"/>
      <c r="AC132" s="371"/>
    </row>
    <row r="133" spans="1:29" s="370" customFormat="1" ht="10.5" customHeight="1">
      <c r="A133" s="368"/>
      <c r="B133" s="270"/>
      <c r="C133" s="369"/>
      <c r="I133" s="162"/>
      <c r="J133" s="162"/>
      <c r="K133" s="468"/>
      <c r="L133" s="162"/>
      <c r="M133" s="162"/>
      <c r="N133" s="162"/>
      <c r="O133" s="162"/>
      <c r="P133" s="468"/>
      <c r="Q133" s="162"/>
      <c r="R133" s="162"/>
      <c r="S133" s="434"/>
      <c r="T133" s="162"/>
      <c r="U133" s="162"/>
      <c r="V133" s="162"/>
      <c r="W133" s="162"/>
      <c r="X133" s="162"/>
      <c r="Y133" s="44"/>
      <c r="Z133" s="371"/>
      <c r="AA133" s="371"/>
      <c r="AB133" s="371"/>
      <c r="AC133" s="371"/>
    </row>
    <row r="134" spans="1:29" s="370" customFormat="1" ht="10.5" customHeight="1">
      <c r="A134" s="368"/>
      <c r="B134" s="270"/>
      <c r="C134" s="369"/>
      <c r="I134" s="162"/>
      <c r="J134" s="162"/>
      <c r="K134" s="468"/>
      <c r="L134" s="162"/>
      <c r="M134" s="162"/>
      <c r="N134" s="162"/>
      <c r="O134" s="162"/>
      <c r="P134" s="468"/>
      <c r="Q134" s="162"/>
      <c r="R134" s="162"/>
      <c r="S134" s="434"/>
      <c r="T134" s="162"/>
      <c r="U134" s="162"/>
      <c r="V134" s="162"/>
      <c r="W134" s="162"/>
      <c r="X134" s="162"/>
      <c r="Y134" s="44"/>
      <c r="Z134" s="371"/>
      <c r="AA134" s="371"/>
      <c r="AB134" s="371"/>
      <c r="AC134" s="371"/>
    </row>
    <row r="135" spans="1:29" s="370" customFormat="1" ht="10.5" customHeight="1">
      <c r="A135" s="368"/>
      <c r="B135" s="270"/>
      <c r="C135" s="369"/>
      <c r="I135" s="162"/>
      <c r="J135" s="162"/>
      <c r="K135" s="468"/>
      <c r="L135" s="162"/>
      <c r="M135" s="162"/>
      <c r="N135" s="162"/>
      <c r="O135" s="162"/>
      <c r="P135" s="468"/>
      <c r="Q135" s="162"/>
      <c r="R135" s="162"/>
      <c r="S135" s="434"/>
      <c r="T135" s="162"/>
      <c r="U135" s="162"/>
      <c r="V135" s="162"/>
      <c r="W135" s="162"/>
      <c r="X135" s="162"/>
      <c r="Y135" s="44"/>
      <c r="Z135" s="371"/>
      <c r="AA135" s="371"/>
      <c r="AB135" s="371"/>
      <c r="AC135" s="371"/>
    </row>
    <row r="136" spans="1:29" s="370" customFormat="1" ht="10.5" customHeight="1">
      <c r="A136" s="368"/>
      <c r="B136" s="270"/>
      <c r="C136" s="369"/>
      <c r="I136" s="162"/>
      <c r="J136" s="162"/>
      <c r="K136" s="468"/>
      <c r="L136" s="162"/>
      <c r="M136" s="162"/>
      <c r="N136" s="162"/>
      <c r="O136" s="162"/>
      <c r="P136" s="468"/>
      <c r="Q136" s="162"/>
      <c r="R136" s="162"/>
      <c r="S136" s="434"/>
      <c r="T136" s="162"/>
      <c r="U136" s="162"/>
      <c r="V136" s="162"/>
      <c r="W136" s="162"/>
      <c r="X136" s="162"/>
      <c r="Y136" s="44"/>
      <c r="Z136" s="371"/>
      <c r="AA136" s="371"/>
      <c r="AB136" s="371"/>
      <c r="AC136" s="371"/>
    </row>
    <row r="137" spans="1:29" s="370" customFormat="1" ht="10.5" customHeight="1">
      <c r="A137" s="368"/>
      <c r="B137" s="270"/>
      <c r="C137" s="369"/>
      <c r="I137" s="162"/>
      <c r="J137" s="162"/>
      <c r="K137" s="468"/>
      <c r="L137" s="162"/>
      <c r="M137" s="162"/>
      <c r="N137" s="162"/>
      <c r="O137" s="162"/>
      <c r="P137" s="468"/>
      <c r="Q137" s="162"/>
      <c r="R137" s="162"/>
      <c r="S137" s="434"/>
      <c r="T137" s="162"/>
      <c r="U137" s="162"/>
      <c r="V137" s="162"/>
      <c r="W137" s="162"/>
      <c r="X137" s="162"/>
      <c r="Y137" s="44"/>
      <c r="Z137" s="371"/>
      <c r="AA137" s="371"/>
      <c r="AB137" s="371"/>
      <c r="AC137" s="371"/>
    </row>
    <row r="138" spans="1:29" s="370" customFormat="1" ht="10.5" customHeight="1">
      <c r="A138" s="368"/>
      <c r="B138" s="270"/>
      <c r="C138" s="369"/>
      <c r="I138" s="162"/>
      <c r="J138" s="162"/>
      <c r="K138" s="468"/>
      <c r="L138" s="162"/>
      <c r="M138" s="162"/>
      <c r="N138" s="162"/>
      <c r="O138" s="162"/>
      <c r="P138" s="468"/>
      <c r="Q138" s="162"/>
      <c r="R138" s="162"/>
      <c r="S138" s="434"/>
      <c r="T138" s="162"/>
      <c r="U138" s="162"/>
      <c r="V138" s="162"/>
      <c r="W138" s="162"/>
      <c r="X138" s="162"/>
      <c r="Y138" s="44"/>
      <c r="Z138" s="371"/>
      <c r="AA138" s="371"/>
      <c r="AB138" s="371"/>
      <c r="AC138" s="371"/>
    </row>
    <row r="139" spans="1:29" s="370" customFormat="1" ht="10.5" customHeight="1">
      <c r="A139" s="368"/>
      <c r="B139" s="270"/>
      <c r="C139" s="369"/>
      <c r="I139" s="162"/>
      <c r="J139" s="162"/>
      <c r="K139" s="468"/>
      <c r="L139" s="162"/>
      <c r="M139" s="162"/>
      <c r="N139" s="162"/>
      <c r="O139" s="162"/>
      <c r="P139" s="468"/>
      <c r="Q139" s="162"/>
      <c r="R139" s="162"/>
      <c r="S139" s="434"/>
      <c r="T139" s="162"/>
      <c r="U139" s="162"/>
      <c r="V139" s="162"/>
      <c r="W139" s="162"/>
      <c r="X139" s="162"/>
      <c r="Y139" s="44"/>
      <c r="Z139" s="371"/>
      <c r="AA139" s="371"/>
      <c r="AB139" s="371"/>
      <c r="AC139" s="371"/>
    </row>
    <row r="140" spans="1:29" s="370" customFormat="1" ht="10.5" customHeight="1">
      <c r="A140" s="368"/>
      <c r="B140" s="270"/>
      <c r="C140" s="369"/>
      <c r="I140" s="162"/>
      <c r="J140" s="162"/>
      <c r="K140" s="468"/>
      <c r="L140" s="162"/>
      <c r="M140" s="162"/>
      <c r="N140" s="162"/>
      <c r="O140" s="162"/>
      <c r="P140" s="468"/>
      <c r="Q140" s="162"/>
      <c r="R140" s="162"/>
      <c r="S140" s="434"/>
      <c r="T140" s="162"/>
      <c r="U140" s="162"/>
      <c r="V140" s="162"/>
      <c r="W140" s="162"/>
      <c r="X140" s="162"/>
      <c r="Y140" s="44"/>
      <c r="Z140" s="371"/>
      <c r="AA140" s="371"/>
      <c r="AB140" s="371"/>
      <c r="AC140" s="371"/>
    </row>
    <row r="141" spans="1:29" s="370" customFormat="1" ht="10.5" customHeight="1">
      <c r="A141" s="368"/>
      <c r="B141" s="270"/>
      <c r="C141" s="369"/>
      <c r="I141" s="162"/>
      <c r="J141" s="162"/>
      <c r="K141" s="468"/>
      <c r="L141" s="162"/>
      <c r="M141" s="162"/>
      <c r="N141" s="162"/>
      <c r="O141" s="162"/>
      <c r="P141" s="468"/>
      <c r="Q141" s="162"/>
      <c r="R141" s="162"/>
      <c r="S141" s="434"/>
      <c r="T141" s="162"/>
      <c r="U141" s="162"/>
      <c r="V141" s="162"/>
      <c r="W141" s="162"/>
      <c r="X141" s="162"/>
      <c r="Y141" s="44"/>
      <c r="Z141" s="371"/>
      <c r="AA141" s="371"/>
      <c r="AB141" s="371"/>
      <c r="AC141" s="371"/>
    </row>
    <row r="142" spans="1:29" s="370" customFormat="1" ht="10.5" customHeight="1">
      <c r="A142" s="368"/>
      <c r="B142" s="270"/>
      <c r="C142" s="369"/>
      <c r="I142" s="162"/>
      <c r="J142" s="162"/>
      <c r="K142" s="468"/>
      <c r="L142" s="162"/>
      <c r="M142" s="162"/>
      <c r="N142" s="162"/>
      <c r="O142" s="162"/>
      <c r="P142" s="468"/>
      <c r="Q142" s="162"/>
      <c r="R142" s="162"/>
      <c r="S142" s="434"/>
      <c r="T142" s="162"/>
      <c r="U142" s="162"/>
      <c r="V142" s="162"/>
      <c r="W142" s="162"/>
      <c r="X142" s="162"/>
      <c r="Y142" s="44"/>
      <c r="Z142" s="371"/>
      <c r="AA142" s="371"/>
      <c r="AB142" s="371"/>
      <c r="AC142" s="371"/>
    </row>
    <row r="143" spans="1:29" s="370" customFormat="1" ht="10.5" customHeight="1">
      <c r="A143" s="368"/>
      <c r="B143" s="270"/>
      <c r="C143" s="369"/>
      <c r="I143" s="162"/>
      <c r="J143" s="162"/>
      <c r="K143" s="468"/>
      <c r="L143" s="162"/>
      <c r="M143" s="162"/>
      <c r="N143" s="162"/>
      <c r="O143" s="162"/>
      <c r="P143" s="468"/>
      <c r="Q143" s="162"/>
      <c r="R143" s="162"/>
      <c r="S143" s="434"/>
      <c r="T143" s="162"/>
      <c r="U143" s="162"/>
      <c r="V143" s="162"/>
      <c r="W143" s="162"/>
      <c r="X143" s="162"/>
      <c r="Y143" s="44"/>
      <c r="Z143" s="371"/>
      <c r="AA143" s="371"/>
      <c r="AB143" s="371"/>
      <c r="AC143" s="371"/>
    </row>
    <row r="144" spans="1:29" s="370" customFormat="1" ht="10.5" customHeight="1">
      <c r="A144" s="368"/>
      <c r="B144" s="270"/>
      <c r="C144" s="369"/>
      <c r="I144" s="162"/>
      <c r="J144" s="162"/>
      <c r="K144" s="468"/>
      <c r="L144" s="162"/>
      <c r="M144" s="162"/>
      <c r="N144" s="162"/>
      <c r="O144" s="162"/>
      <c r="P144" s="468"/>
      <c r="Q144" s="162"/>
      <c r="R144" s="162"/>
      <c r="S144" s="434"/>
      <c r="T144" s="162"/>
      <c r="U144" s="162"/>
      <c r="V144" s="162"/>
      <c r="W144" s="162"/>
      <c r="X144" s="162"/>
      <c r="Y144" s="44"/>
      <c r="Z144" s="371"/>
      <c r="AA144" s="371"/>
      <c r="AB144" s="371"/>
      <c r="AC144" s="371"/>
    </row>
    <row r="145" spans="1:29" s="370" customFormat="1" ht="10.5" customHeight="1">
      <c r="A145" s="368"/>
      <c r="B145" s="270"/>
      <c r="C145" s="369"/>
      <c r="I145" s="162"/>
      <c r="J145" s="162"/>
      <c r="K145" s="468"/>
      <c r="L145" s="162"/>
      <c r="M145" s="162"/>
      <c r="N145" s="162"/>
      <c r="O145" s="162"/>
      <c r="P145" s="468"/>
      <c r="Q145" s="162"/>
      <c r="R145" s="162"/>
      <c r="S145" s="434"/>
      <c r="T145" s="162"/>
      <c r="U145" s="162"/>
      <c r="V145" s="162"/>
      <c r="W145" s="162"/>
      <c r="X145" s="162"/>
      <c r="Y145" s="44"/>
      <c r="Z145" s="371"/>
      <c r="AA145" s="371"/>
      <c r="AB145" s="371"/>
      <c r="AC145" s="371"/>
    </row>
    <row r="146" spans="1:29" s="370" customFormat="1" ht="10.5" customHeight="1">
      <c r="A146" s="368"/>
      <c r="B146" s="270"/>
      <c r="C146" s="369"/>
      <c r="I146" s="162"/>
      <c r="J146" s="162"/>
      <c r="K146" s="468"/>
      <c r="L146" s="162"/>
      <c r="M146" s="162"/>
      <c r="N146" s="162"/>
      <c r="O146" s="162"/>
      <c r="P146" s="468"/>
      <c r="Q146" s="162"/>
      <c r="R146" s="162"/>
      <c r="S146" s="434"/>
      <c r="T146" s="162"/>
      <c r="U146" s="162"/>
      <c r="V146" s="162"/>
      <c r="W146" s="162"/>
      <c r="X146" s="162"/>
      <c r="Y146" s="44"/>
      <c r="Z146" s="371"/>
      <c r="AA146" s="371"/>
      <c r="AB146" s="371"/>
      <c r="AC146" s="371"/>
    </row>
    <row r="147" spans="1:29" s="370" customFormat="1" ht="10.5" customHeight="1">
      <c r="A147" s="368"/>
      <c r="B147" s="270"/>
      <c r="C147" s="369"/>
      <c r="I147" s="162"/>
      <c r="J147" s="162"/>
      <c r="K147" s="468"/>
      <c r="L147" s="162"/>
      <c r="M147" s="162"/>
      <c r="N147" s="162"/>
      <c r="O147" s="162"/>
      <c r="P147" s="468"/>
      <c r="Q147" s="162"/>
      <c r="R147" s="162"/>
      <c r="S147" s="434"/>
      <c r="T147" s="162"/>
      <c r="U147" s="162"/>
      <c r="V147" s="162"/>
      <c r="W147" s="162"/>
      <c r="X147" s="162"/>
      <c r="Y147" s="44"/>
      <c r="Z147" s="371"/>
      <c r="AA147" s="371"/>
      <c r="AB147" s="371"/>
      <c r="AC147" s="371"/>
    </row>
    <row r="148" spans="1:29" s="370" customFormat="1" ht="10.5" customHeight="1">
      <c r="A148" s="368"/>
      <c r="B148" s="270"/>
      <c r="C148" s="369"/>
      <c r="I148" s="162"/>
      <c r="J148" s="162"/>
      <c r="K148" s="468"/>
      <c r="L148" s="162"/>
      <c r="M148" s="162"/>
      <c r="N148" s="162"/>
      <c r="O148" s="162"/>
      <c r="P148" s="468"/>
      <c r="Q148" s="162"/>
      <c r="R148" s="162"/>
      <c r="S148" s="434"/>
      <c r="T148" s="162"/>
      <c r="U148" s="162"/>
      <c r="V148" s="162"/>
      <c r="W148" s="162"/>
      <c r="X148" s="162"/>
      <c r="Y148" s="44"/>
      <c r="Z148" s="371"/>
      <c r="AA148" s="371"/>
      <c r="AB148" s="371"/>
      <c r="AC148" s="371"/>
    </row>
    <row r="149" spans="1:29" s="370" customFormat="1" ht="10.5" customHeight="1">
      <c r="A149" s="368"/>
      <c r="B149" s="270"/>
      <c r="C149" s="369"/>
      <c r="I149" s="162"/>
      <c r="J149" s="162"/>
      <c r="K149" s="468"/>
      <c r="L149" s="162"/>
      <c r="M149" s="162"/>
      <c r="N149" s="162"/>
      <c r="O149" s="162"/>
      <c r="P149" s="468"/>
      <c r="Q149" s="162"/>
      <c r="R149" s="162"/>
      <c r="S149" s="434"/>
      <c r="T149" s="162"/>
      <c r="U149" s="162"/>
      <c r="V149" s="162"/>
      <c r="W149" s="162"/>
      <c r="X149" s="162"/>
      <c r="Y149" s="44"/>
      <c r="Z149" s="371"/>
      <c r="AA149" s="371"/>
      <c r="AB149" s="371"/>
      <c r="AC149" s="371"/>
    </row>
    <row r="150" spans="1:29" s="370" customFormat="1" ht="10.5" customHeight="1">
      <c r="A150" s="368"/>
      <c r="B150" s="270"/>
      <c r="C150" s="369"/>
      <c r="I150" s="162"/>
      <c r="J150" s="162"/>
      <c r="K150" s="468"/>
      <c r="L150" s="162"/>
      <c r="M150" s="162"/>
      <c r="N150" s="162"/>
      <c r="O150" s="162"/>
      <c r="P150" s="468"/>
      <c r="Q150" s="162"/>
      <c r="R150" s="162"/>
      <c r="S150" s="434"/>
      <c r="T150" s="162"/>
      <c r="U150" s="162"/>
      <c r="V150" s="162"/>
      <c r="W150" s="162"/>
      <c r="X150" s="162"/>
      <c r="Y150" s="44"/>
      <c r="Z150" s="371"/>
      <c r="AA150" s="371"/>
      <c r="AB150" s="371"/>
      <c r="AC150" s="371"/>
    </row>
    <row r="151" spans="1:29" s="370" customFormat="1" ht="10.5" customHeight="1">
      <c r="A151" s="368"/>
      <c r="B151" s="270"/>
      <c r="C151" s="369"/>
      <c r="I151" s="162"/>
      <c r="J151" s="162"/>
      <c r="K151" s="468"/>
      <c r="L151" s="162"/>
      <c r="M151" s="162"/>
      <c r="N151" s="162"/>
      <c r="O151" s="162"/>
      <c r="P151" s="468"/>
      <c r="Q151" s="162"/>
      <c r="R151" s="162"/>
      <c r="S151" s="434"/>
      <c r="T151" s="162"/>
      <c r="U151" s="162"/>
      <c r="V151" s="162"/>
      <c r="W151" s="162"/>
      <c r="X151" s="162"/>
      <c r="Y151" s="44"/>
      <c r="Z151" s="371"/>
      <c r="AA151" s="371"/>
      <c r="AB151" s="371"/>
      <c r="AC151" s="371"/>
    </row>
    <row r="152" spans="1:29" s="370" customFormat="1" ht="10.5" customHeight="1">
      <c r="A152" s="368"/>
      <c r="B152" s="270"/>
      <c r="C152" s="369"/>
      <c r="I152" s="162"/>
      <c r="J152" s="162"/>
      <c r="K152" s="468"/>
      <c r="L152" s="162"/>
      <c r="M152" s="162"/>
      <c r="N152" s="162"/>
      <c r="O152" s="162"/>
      <c r="P152" s="468"/>
      <c r="Q152" s="162"/>
      <c r="R152" s="162"/>
      <c r="S152" s="434"/>
      <c r="T152" s="162"/>
      <c r="U152" s="162"/>
      <c r="V152" s="162"/>
      <c r="W152" s="162"/>
      <c r="X152" s="162"/>
      <c r="Y152" s="44"/>
      <c r="Z152" s="371"/>
      <c r="AA152" s="371"/>
      <c r="AB152" s="371"/>
      <c r="AC152" s="371"/>
    </row>
    <row r="153" spans="1:29" s="370" customFormat="1" ht="10.5" customHeight="1">
      <c r="A153" s="368"/>
      <c r="B153" s="270"/>
      <c r="C153" s="369"/>
      <c r="I153" s="162"/>
      <c r="J153" s="162"/>
      <c r="K153" s="468"/>
      <c r="L153" s="162"/>
      <c r="M153" s="162"/>
      <c r="N153" s="162"/>
      <c r="O153" s="162"/>
      <c r="P153" s="468"/>
      <c r="Q153" s="162"/>
      <c r="R153" s="162"/>
      <c r="S153" s="434"/>
      <c r="T153" s="162"/>
      <c r="U153" s="162"/>
      <c r="V153" s="162"/>
      <c r="W153" s="162"/>
      <c r="X153" s="162"/>
      <c r="Y153" s="44"/>
      <c r="Z153" s="371"/>
      <c r="AA153" s="371"/>
      <c r="AB153" s="371"/>
      <c r="AC153" s="371"/>
    </row>
    <row r="154" spans="1:29" s="370" customFormat="1" ht="10.5" customHeight="1">
      <c r="A154" s="368"/>
      <c r="B154" s="270"/>
      <c r="C154" s="369"/>
      <c r="I154" s="162"/>
      <c r="J154" s="162"/>
      <c r="K154" s="468"/>
      <c r="L154" s="162"/>
      <c r="M154" s="162"/>
      <c r="N154" s="162"/>
      <c r="O154" s="162"/>
      <c r="P154" s="468"/>
      <c r="Q154" s="162"/>
      <c r="R154" s="162"/>
      <c r="S154" s="434"/>
      <c r="T154" s="162"/>
      <c r="U154" s="162"/>
      <c r="V154" s="162"/>
      <c r="W154" s="162"/>
      <c r="X154" s="162"/>
      <c r="Y154" s="44"/>
      <c r="Z154" s="371"/>
      <c r="AA154" s="371"/>
      <c r="AB154" s="371"/>
      <c r="AC154" s="371"/>
    </row>
    <row r="155" spans="1:29" s="370" customFormat="1" ht="10.5" customHeight="1">
      <c r="A155" s="368"/>
      <c r="B155" s="270"/>
      <c r="C155" s="369"/>
      <c r="I155" s="162"/>
      <c r="J155" s="162"/>
      <c r="K155" s="468"/>
      <c r="L155" s="162"/>
      <c r="M155" s="162"/>
      <c r="N155" s="162"/>
      <c r="O155" s="162"/>
      <c r="P155" s="468"/>
      <c r="Q155" s="162"/>
      <c r="R155" s="162"/>
      <c r="S155" s="434"/>
      <c r="T155" s="162"/>
      <c r="U155" s="162"/>
      <c r="V155" s="162"/>
      <c r="W155" s="162"/>
      <c r="X155" s="162"/>
      <c r="Y155" s="44"/>
      <c r="Z155" s="371"/>
      <c r="AA155" s="371"/>
      <c r="AB155" s="371"/>
      <c r="AC155" s="371"/>
    </row>
    <row r="156" spans="1:29" s="370" customFormat="1" ht="10.5" customHeight="1">
      <c r="A156" s="368"/>
      <c r="B156" s="270"/>
      <c r="C156" s="369"/>
      <c r="I156" s="162"/>
      <c r="J156" s="162"/>
      <c r="K156" s="468"/>
      <c r="L156" s="162"/>
      <c r="M156" s="162"/>
      <c r="N156" s="162"/>
      <c r="O156" s="162"/>
      <c r="P156" s="468"/>
      <c r="Q156" s="162"/>
      <c r="R156" s="162"/>
      <c r="S156" s="434"/>
      <c r="T156" s="162"/>
      <c r="U156" s="162"/>
      <c r="V156" s="162"/>
      <c r="W156" s="162"/>
      <c r="X156" s="162"/>
      <c r="Y156" s="44"/>
      <c r="Z156" s="371"/>
      <c r="AA156" s="371"/>
      <c r="AB156" s="371"/>
      <c r="AC156" s="371"/>
    </row>
    <row r="157" spans="1:29" s="370" customFormat="1" ht="10.5" customHeight="1">
      <c r="A157" s="368"/>
      <c r="B157" s="270"/>
      <c r="C157" s="369"/>
      <c r="I157" s="162"/>
      <c r="J157" s="162"/>
      <c r="K157" s="468"/>
      <c r="L157" s="162"/>
      <c r="M157" s="162"/>
      <c r="N157" s="162"/>
      <c r="O157" s="162"/>
      <c r="P157" s="468"/>
      <c r="Q157" s="162"/>
      <c r="R157" s="162"/>
      <c r="S157" s="434"/>
      <c r="T157" s="162"/>
      <c r="U157" s="162"/>
      <c r="V157" s="162"/>
      <c r="W157" s="162"/>
      <c r="X157" s="162"/>
      <c r="Y157" s="44"/>
      <c r="Z157" s="371"/>
      <c r="AA157" s="371"/>
      <c r="AB157" s="371"/>
      <c r="AC157" s="371"/>
    </row>
    <row r="158" spans="1:29" s="370" customFormat="1" ht="10.5" customHeight="1">
      <c r="A158" s="368"/>
      <c r="B158" s="270"/>
      <c r="C158" s="369"/>
      <c r="I158" s="162"/>
      <c r="J158" s="162"/>
      <c r="K158" s="468"/>
      <c r="L158" s="162"/>
      <c r="M158" s="162"/>
      <c r="N158" s="162"/>
      <c r="O158" s="162"/>
      <c r="P158" s="468"/>
      <c r="Q158" s="162"/>
      <c r="R158" s="162"/>
      <c r="S158" s="434"/>
      <c r="T158" s="162"/>
      <c r="U158" s="162"/>
      <c r="V158" s="162"/>
      <c r="W158" s="162"/>
      <c r="X158" s="162"/>
      <c r="Y158" s="44"/>
      <c r="Z158" s="371"/>
      <c r="AA158" s="371"/>
      <c r="AB158" s="371"/>
      <c r="AC158" s="371"/>
    </row>
    <row r="159" spans="1:29" s="370" customFormat="1" ht="10.5" customHeight="1">
      <c r="A159" s="368"/>
      <c r="B159" s="270"/>
      <c r="C159" s="369"/>
      <c r="I159" s="162"/>
      <c r="J159" s="162"/>
      <c r="K159" s="468"/>
      <c r="L159" s="162"/>
      <c r="M159" s="162"/>
      <c r="N159" s="162"/>
      <c r="O159" s="162"/>
      <c r="P159" s="468"/>
      <c r="Q159" s="162"/>
      <c r="R159" s="162"/>
      <c r="S159" s="434"/>
      <c r="T159" s="162"/>
      <c r="U159" s="162"/>
      <c r="V159" s="162"/>
      <c r="W159" s="162"/>
      <c r="X159" s="162"/>
      <c r="Y159" s="44"/>
      <c r="Z159" s="371"/>
      <c r="AA159" s="371"/>
      <c r="AB159" s="371"/>
      <c r="AC159" s="371"/>
    </row>
    <row r="160" spans="1:29" s="370" customFormat="1" ht="10.5" customHeight="1">
      <c r="A160" s="368"/>
      <c r="B160" s="270"/>
      <c r="C160" s="369"/>
      <c r="I160" s="162"/>
      <c r="J160" s="162"/>
      <c r="K160" s="468"/>
      <c r="L160" s="162"/>
      <c r="M160" s="162"/>
      <c r="N160" s="162"/>
      <c r="O160" s="162"/>
      <c r="P160" s="468"/>
      <c r="Q160" s="162"/>
      <c r="R160" s="162"/>
      <c r="S160" s="434"/>
      <c r="T160" s="162"/>
      <c r="U160" s="162"/>
      <c r="V160" s="162"/>
      <c r="W160" s="162"/>
      <c r="X160" s="162"/>
      <c r="Y160" s="44"/>
      <c r="Z160" s="371"/>
      <c r="AA160" s="371"/>
      <c r="AB160" s="371"/>
      <c r="AC160" s="371"/>
    </row>
    <row r="161" spans="1:29" s="370" customFormat="1" ht="10.5" customHeight="1">
      <c r="A161" s="368"/>
      <c r="B161" s="270"/>
      <c r="C161" s="369"/>
      <c r="I161" s="162"/>
      <c r="J161" s="162"/>
      <c r="K161" s="468"/>
      <c r="L161" s="162"/>
      <c r="M161" s="162"/>
      <c r="N161" s="162"/>
      <c r="O161" s="162"/>
      <c r="P161" s="468"/>
      <c r="Q161" s="162"/>
      <c r="R161" s="162"/>
      <c r="S161" s="434"/>
      <c r="T161" s="162"/>
      <c r="U161" s="162"/>
      <c r="V161" s="162"/>
      <c r="W161" s="162"/>
      <c r="X161" s="162"/>
      <c r="Y161" s="44"/>
      <c r="Z161" s="371"/>
      <c r="AA161" s="371"/>
      <c r="AB161" s="371"/>
      <c r="AC161" s="371"/>
    </row>
    <row r="162" spans="1:29" s="370" customFormat="1" ht="10.5" customHeight="1">
      <c r="A162" s="368"/>
      <c r="B162" s="270"/>
      <c r="C162" s="369"/>
      <c r="I162" s="162"/>
      <c r="J162" s="162"/>
      <c r="K162" s="468"/>
      <c r="L162" s="162"/>
      <c r="M162" s="162"/>
      <c r="N162" s="162"/>
      <c r="O162" s="162"/>
      <c r="P162" s="468"/>
      <c r="Q162" s="162"/>
      <c r="R162" s="162"/>
      <c r="S162" s="434"/>
      <c r="T162" s="162"/>
      <c r="U162" s="162"/>
      <c r="V162" s="162"/>
      <c r="W162" s="162"/>
      <c r="X162" s="162"/>
      <c r="Y162" s="44"/>
      <c r="Z162" s="371"/>
      <c r="AA162" s="371"/>
      <c r="AB162" s="371"/>
      <c r="AC162" s="371"/>
    </row>
    <row r="163" spans="1:29" s="370" customFormat="1" ht="10.5" customHeight="1">
      <c r="A163" s="368"/>
      <c r="B163" s="270"/>
      <c r="C163" s="369"/>
      <c r="I163" s="162"/>
      <c r="J163" s="162"/>
      <c r="K163" s="468"/>
      <c r="L163" s="162"/>
      <c r="M163" s="162"/>
      <c r="N163" s="162"/>
      <c r="O163" s="162"/>
      <c r="P163" s="468"/>
      <c r="Q163" s="162"/>
      <c r="R163" s="162"/>
      <c r="S163" s="434"/>
      <c r="T163" s="162"/>
      <c r="U163" s="162"/>
      <c r="V163" s="162"/>
      <c r="W163" s="162"/>
      <c r="X163" s="162"/>
      <c r="Y163" s="44"/>
      <c r="Z163" s="371"/>
      <c r="AA163" s="371"/>
      <c r="AB163" s="371"/>
      <c r="AC163" s="371"/>
    </row>
    <row r="164" spans="1:29" s="370" customFormat="1" ht="10.5" customHeight="1">
      <c r="A164" s="368"/>
      <c r="B164" s="270"/>
      <c r="C164" s="369"/>
      <c r="I164" s="162"/>
      <c r="J164" s="162"/>
      <c r="K164" s="468"/>
      <c r="L164" s="162"/>
      <c r="M164" s="162"/>
      <c r="N164" s="162"/>
      <c r="O164" s="162"/>
      <c r="P164" s="468"/>
      <c r="Q164" s="162"/>
      <c r="R164" s="162"/>
      <c r="S164" s="434"/>
      <c r="T164" s="162"/>
      <c r="U164" s="162"/>
      <c r="V164" s="162"/>
      <c r="W164" s="162"/>
      <c r="X164" s="162"/>
      <c r="Y164" s="44"/>
      <c r="Z164" s="371"/>
      <c r="AA164" s="371"/>
      <c r="AB164" s="371"/>
      <c r="AC164" s="371"/>
    </row>
    <row r="165" spans="1:29" s="370" customFormat="1" ht="10.5" customHeight="1">
      <c r="A165" s="368"/>
      <c r="B165" s="270"/>
      <c r="C165" s="369"/>
      <c r="I165" s="162"/>
      <c r="J165" s="162"/>
      <c r="K165" s="468"/>
      <c r="L165" s="162"/>
      <c r="M165" s="162"/>
      <c r="N165" s="162"/>
      <c r="O165" s="162"/>
      <c r="P165" s="468"/>
      <c r="Q165" s="162"/>
      <c r="R165" s="162"/>
      <c r="S165" s="434"/>
      <c r="T165" s="162"/>
      <c r="U165" s="162"/>
      <c r="V165" s="162"/>
      <c r="W165" s="162"/>
      <c r="X165" s="162"/>
      <c r="Y165" s="44"/>
      <c r="Z165" s="371"/>
      <c r="AA165" s="371"/>
      <c r="AB165" s="371"/>
      <c r="AC165" s="371"/>
    </row>
    <row r="166" spans="1:29" s="370" customFormat="1" ht="10.5" customHeight="1">
      <c r="A166" s="368"/>
      <c r="B166" s="270"/>
      <c r="C166" s="369"/>
      <c r="I166" s="162"/>
      <c r="J166" s="162"/>
      <c r="K166" s="468"/>
      <c r="L166" s="162"/>
      <c r="M166" s="162"/>
      <c r="N166" s="162"/>
      <c r="O166" s="162"/>
      <c r="P166" s="468"/>
      <c r="Q166" s="162"/>
      <c r="R166" s="162"/>
      <c r="S166" s="434"/>
      <c r="T166" s="162"/>
      <c r="U166" s="162"/>
      <c r="V166" s="162"/>
      <c r="W166" s="162"/>
      <c r="X166" s="162"/>
      <c r="Y166" s="44"/>
      <c r="Z166" s="371"/>
      <c r="AA166" s="371"/>
      <c r="AB166" s="371"/>
      <c r="AC166" s="371"/>
    </row>
    <row r="167" spans="1:29" s="370" customFormat="1" ht="10.5" customHeight="1">
      <c r="A167" s="368"/>
      <c r="B167" s="270"/>
      <c r="C167" s="369"/>
      <c r="I167" s="162"/>
      <c r="J167" s="162"/>
      <c r="K167" s="468"/>
      <c r="L167" s="162"/>
      <c r="M167" s="162"/>
      <c r="N167" s="162"/>
      <c r="O167" s="162"/>
      <c r="P167" s="468"/>
      <c r="Q167" s="162"/>
      <c r="R167" s="162"/>
      <c r="S167" s="434"/>
      <c r="T167" s="162"/>
      <c r="U167" s="162"/>
      <c r="V167" s="162"/>
      <c r="W167" s="162"/>
      <c r="X167" s="162"/>
      <c r="Y167" s="44"/>
      <c r="Z167" s="371"/>
      <c r="AA167" s="371"/>
      <c r="AB167" s="371"/>
      <c r="AC167" s="371"/>
    </row>
    <row r="168" spans="1:29" s="370" customFormat="1" ht="10.5" customHeight="1">
      <c r="A168" s="368"/>
      <c r="B168" s="270"/>
      <c r="C168" s="369"/>
      <c r="I168" s="162"/>
      <c r="J168" s="162"/>
      <c r="K168" s="468"/>
      <c r="L168" s="162"/>
      <c r="M168" s="162"/>
      <c r="N168" s="162"/>
      <c r="O168" s="162"/>
      <c r="P168" s="468"/>
      <c r="Q168" s="162"/>
      <c r="R168" s="162"/>
      <c r="S168" s="434"/>
      <c r="T168" s="162"/>
      <c r="U168" s="162"/>
      <c r="V168" s="162"/>
      <c r="W168" s="162"/>
      <c r="X168" s="162"/>
      <c r="Y168" s="44"/>
      <c r="Z168" s="371"/>
      <c r="AA168" s="371"/>
      <c r="AB168" s="371"/>
      <c r="AC168" s="371"/>
    </row>
    <row r="169" spans="1:29" s="370" customFormat="1" ht="10.5" customHeight="1">
      <c r="A169" s="368"/>
      <c r="B169" s="270"/>
      <c r="C169" s="369"/>
      <c r="I169" s="162"/>
      <c r="J169" s="162"/>
      <c r="K169" s="468"/>
      <c r="L169" s="162"/>
      <c r="M169" s="162"/>
      <c r="N169" s="162"/>
      <c r="O169" s="162"/>
      <c r="P169" s="468"/>
      <c r="Q169" s="162"/>
      <c r="R169" s="162"/>
      <c r="S169" s="434"/>
      <c r="T169" s="162"/>
      <c r="U169" s="162"/>
      <c r="V169" s="162"/>
      <c r="W169" s="162"/>
      <c r="X169" s="162"/>
      <c r="Y169" s="44"/>
      <c r="Z169" s="371"/>
      <c r="AA169" s="371"/>
      <c r="AB169" s="371"/>
      <c r="AC169" s="371"/>
    </row>
    <row r="170" spans="1:29" s="370" customFormat="1" ht="10.5" customHeight="1">
      <c r="A170" s="368"/>
      <c r="B170" s="270"/>
      <c r="C170" s="369"/>
      <c r="I170" s="162"/>
      <c r="J170" s="162"/>
      <c r="K170" s="468"/>
      <c r="L170" s="162"/>
      <c r="M170" s="162"/>
      <c r="N170" s="162"/>
      <c r="O170" s="162"/>
      <c r="P170" s="468"/>
      <c r="Q170" s="162"/>
      <c r="R170" s="162"/>
      <c r="S170" s="434"/>
      <c r="T170" s="162"/>
      <c r="U170" s="162"/>
      <c r="V170" s="162"/>
      <c r="W170" s="162"/>
      <c r="X170" s="162"/>
      <c r="Y170" s="44"/>
      <c r="Z170" s="371"/>
      <c r="AA170" s="371"/>
      <c r="AB170" s="371"/>
      <c r="AC170" s="371"/>
    </row>
    <row r="171" spans="1:29" s="370" customFormat="1" ht="10.5" customHeight="1">
      <c r="A171" s="368"/>
      <c r="B171" s="270"/>
      <c r="C171" s="369"/>
      <c r="I171" s="162"/>
      <c r="J171" s="162"/>
      <c r="K171" s="468"/>
      <c r="L171" s="162"/>
      <c r="M171" s="162"/>
      <c r="N171" s="162"/>
      <c r="O171" s="162"/>
      <c r="P171" s="468"/>
      <c r="Q171" s="162"/>
      <c r="R171" s="162"/>
      <c r="S171" s="434"/>
      <c r="T171" s="162"/>
      <c r="U171" s="162"/>
      <c r="V171" s="162"/>
      <c r="W171" s="162"/>
      <c r="X171" s="162"/>
      <c r="Y171" s="44"/>
      <c r="Z171" s="371"/>
      <c r="AA171" s="371"/>
      <c r="AB171" s="371"/>
      <c r="AC171" s="371"/>
    </row>
    <row r="172" spans="1:29" s="370" customFormat="1" ht="10.5" customHeight="1">
      <c r="A172" s="368"/>
      <c r="B172" s="270"/>
      <c r="C172" s="369"/>
      <c r="I172" s="162"/>
      <c r="J172" s="162"/>
      <c r="K172" s="468"/>
      <c r="L172" s="162"/>
      <c r="M172" s="162"/>
      <c r="N172" s="162"/>
      <c r="O172" s="162"/>
      <c r="P172" s="468"/>
      <c r="Q172" s="162"/>
      <c r="R172" s="162"/>
      <c r="S172" s="434"/>
      <c r="T172" s="162"/>
      <c r="U172" s="162"/>
      <c r="V172" s="162"/>
      <c r="W172" s="162"/>
      <c r="X172" s="162"/>
      <c r="Y172" s="44"/>
      <c r="Z172" s="371"/>
      <c r="AA172" s="371"/>
      <c r="AB172" s="371"/>
      <c r="AC172" s="371"/>
    </row>
    <row r="173" spans="1:29" s="370" customFormat="1" ht="10.5" customHeight="1">
      <c r="A173" s="368"/>
      <c r="B173" s="270"/>
      <c r="C173" s="369"/>
      <c r="I173" s="162"/>
      <c r="J173" s="162"/>
      <c r="K173" s="468"/>
      <c r="L173" s="162"/>
      <c r="M173" s="162"/>
      <c r="N173" s="162"/>
      <c r="O173" s="162"/>
      <c r="P173" s="468"/>
      <c r="Q173" s="162"/>
      <c r="R173" s="162"/>
      <c r="S173" s="434"/>
      <c r="T173" s="162"/>
      <c r="U173" s="162"/>
      <c r="V173" s="162"/>
      <c r="W173" s="162"/>
      <c r="X173" s="162"/>
      <c r="Y173" s="44"/>
      <c r="Z173" s="371"/>
      <c r="AA173" s="371"/>
      <c r="AB173" s="371"/>
      <c r="AC173" s="371"/>
    </row>
    <row r="174" spans="1:29" s="370" customFormat="1" ht="10.5" customHeight="1">
      <c r="A174" s="368"/>
      <c r="B174" s="270"/>
      <c r="C174" s="369"/>
      <c r="I174" s="162"/>
      <c r="J174" s="162"/>
      <c r="K174" s="468"/>
      <c r="L174" s="162"/>
      <c r="M174" s="162"/>
      <c r="N174" s="162"/>
      <c r="O174" s="162"/>
      <c r="P174" s="468"/>
      <c r="Q174" s="162"/>
      <c r="R174" s="162"/>
      <c r="S174" s="434"/>
      <c r="T174" s="162"/>
      <c r="U174" s="162"/>
      <c r="V174" s="162"/>
      <c r="W174" s="162"/>
      <c r="X174" s="162"/>
      <c r="Y174" s="44"/>
      <c r="Z174" s="371"/>
      <c r="AA174" s="371"/>
      <c r="AB174" s="371"/>
      <c r="AC174" s="371"/>
    </row>
    <row r="175" spans="1:29" s="370" customFormat="1" ht="10.5" customHeight="1">
      <c r="A175" s="368"/>
      <c r="B175" s="270"/>
      <c r="C175" s="369"/>
      <c r="I175" s="162"/>
      <c r="J175" s="162"/>
      <c r="K175" s="468"/>
      <c r="L175" s="162"/>
      <c r="M175" s="162"/>
      <c r="N175" s="162"/>
      <c r="O175" s="162"/>
      <c r="P175" s="468"/>
      <c r="Q175" s="162"/>
      <c r="R175" s="162"/>
      <c r="S175" s="434"/>
      <c r="T175" s="162"/>
      <c r="U175" s="162"/>
      <c r="V175" s="162"/>
      <c r="W175" s="162"/>
      <c r="X175" s="162"/>
      <c r="Y175" s="44"/>
      <c r="Z175" s="371"/>
      <c r="AA175" s="371"/>
      <c r="AB175" s="371"/>
      <c r="AC175" s="371"/>
    </row>
    <row r="176" spans="1:29" s="370" customFormat="1" ht="10.5" customHeight="1">
      <c r="A176" s="368"/>
      <c r="B176" s="270"/>
      <c r="C176" s="369"/>
      <c r="I176" s="162"/>
      <c r="J176" s="162"/>
      <c r="K176" s="468"/>
      <c r="L176" s="162"/>
      <c r="M176" s="162"/>
      <c r="N176" s="162"/>
      <c r="O176" s="162"/>
      <c r="P176" s="468"/>
      <c r="Q176" s="162"/>
      <c r="R176" s="162"/>
      <c r="S176" s="434"/>
      <c r="T176" s="162"/>
      <c r="U176" s="162"/>
      <c r="V176" s="162"/>
      <c r="W176" s="162"/>
      <c r="X176" s="162"/>
      <c r="Y176" s="44"/>
      <c r="Z176" s="371"/>
      <c r="AA176" s="371"/>
      <c r="AB176" s="371"/>
      <c r="AC176" s="371"/>
    </row>
    <row r="177" spans="1:29" s="370" customFormat="1" ht="10.5" customHeight="1">
      <c r="A177" s="368"/>
      <c r="B177" s="270"/>
      <c r="C177" s="369"/>
      <c r="I177" s="162"/>
      <c r="J177" s="162"/>
      <c r="K177" s="468"/>
      <c r="L177" s="162"/>
      <c r="M177" s="162"/>
      <c r="N177" s="162"/>
      <c r="O177" s="162"/>
      <c r="P177" s="468"/>
      <c r="Q177" s="162"/>
      <c r="R177" s="162"/>
      <c r="S177" s="434"/>
      <c r="T177" s="162"/>
      <c r="U177" s="162"/>
      <c r="V177" s="162"/>
      <c r="W177" s="162"/>
      <c r="X177" s="162"/>
      <c r="Y177" s="44"/>
      <c r="Z177" s="371"/>
      <c r="AA177" s="371"/>
      <c r="AB177" s="371"/>
      <c r="AC177" s="371"/>
    </row>
    <row r="178" spans="1:29" s="370" customFormat="1" ht="10.5" customHeight="1">
      <c r="A178" s="368"/>
      <c r="B178" s="270"/>
      <c r="C178" s="369"/>
      <c r="I178" s="162"/>
      <c r="J178" s="162"/>
      <c r="K178" s="468"/>
      <c r="L178" s="162"/>
      <c r="M178" s="162"/>
      <c r="N178" s="162"/>
      <c r="O178" s="162"/>
      <c r="P178" s="468"/>
      <c r="Q178" s="162"/>
      <c r="R178" s="162"/>
      <c r="S178" s="434"/>
      <c r="T178" s="162"/>
      <c r="U178" s="162"/>
      <c r="V178" s="162"/>
      <c r="W178" s="162"/>
      <c r="X178" s="162"/>
      <c r="Y178" s="44"/>
      <c r="Z178" s="371"/>
      <c r="AA178" s="371"/>
      <c r="AB178" s="371"/>
      <c r="AC178" s="371"/>
    </row>
    <row r="179" spans="1:29" s="370" customFormat="1" ht="10.5" customHeight="1">
      <c r="A179" s="368"/>
      <c r="B179" s="270"/>
      <c r="C179" s="369"/>
      <c r="I179" s="162"/>
      <c r="J179" s="162"/>
      <c r="K179" s="468"/>
      <c r="L179" s="162"/>
      <c r="M179" s="162"/>
      <c r="N179" s="162"/>
      <c r="O179" s="162"/>
      <c r="P179" s="468"/>
      <c r="Q179" s="162"/>
      <c r="R179" s="162"/>
      <c r="S179" s="434"/>
      <c r="T179" s="162"/>
      <c r="U179" s="162"/>
      <c r="V179" s="162"/>
      <c r="W179" s="162"/>
      <c r="X179" s="162"/>
      <c r="Y179" s="44"/>
      <c r="Z179" s="371"/>
      <c r="AA179" s="371"/>
      <c r="AB179" s="371"/>
      <c r="AC179" s="371"/>
    </row>
    <row r="180" spans="1:29" s="370" customFormat="1" ht="10.5" customHeight="1">
      <c r="A180" s="368"/>
      <c r="B180" s="270"/>
      <c r="C180" s="369"/>
      <c r="I180" s="162"/>
      <c r="J180" s="162"/>
      <c r="K180" s="468"/>
      <c r="L180" s="162"/>
      <c r="M180" s="162"/>
      <c r="N180" s="162"/>
      <c r="O180" s="162"/>
      <c r="P180" s="468"/>
      <c r="Q180" s="162"/>
      <c r="R180" s="162"/>
      <c r="S180" s="434"/>
      <c r="T180" s="162"/>
      <c r="U180" s="162"/>
      <c r="V180" s="162"/>
      <c r="W180" s="162"/>
      <c r="X180" s="162"/>
      <c r="Y180" s="44"/>
      <c r="Z180" s="371"/>
      <c r="AA180" s="371"/>
      <c r="AB180" s="371"/>
      <c r="AC180" s="371"/>
    </row>
    <row r="181" spans="1:29" s="370" customFormat="1" ht="10.5" customHeight="1">
      <c r="A181" s="368"/>
      <c r="B181" s="270"/>
      <c r="C181" s="369"/>
      <c r="I181" s="162"/>
      <c r="J181" s="162"/>
      <c r="K181" s="468"/>
      <c r="L181" s="162"/>
      <c r="M181" s="162"/>
      <c r="N181" s="162"/>
      <c r="O181" s="162"/>
      <c r="P181" s="468"/>
      <c r="Q181" s="162"/>
      <c r="R181" s="162"/>
      <c r="S181" s="434"/>
      <c r="T181" s="162"/>
      <c r="U181" s="162"/>
      <c r="V181" s="162"/>
      <c r="W181" s="162"/>
      <c r="X181" s="162"/>
      <c r="Y181" s="44"/>
      <c r="Z181" s="371"/>
      <c r="AA181" s="371"/>
      <c r="AB181" s="371"/>
      <c r="AC181" s="371"/>
    </row>
    <row r="182" spans="1:29" s="370" customFormat="1" ht="10.5" customHeight="1">
      <c r="A182" s="368"/>
      <c r="B182" s="270"/>
      <c r="C182" s="369"/>
      <c r="I182" s="162"/>
      <c r="J182" s="162"/>
      <c r="K182" s="468"/>
      <c r="L182" s="162"/>
      <c r="M182" s="162"/>
      <c r="N182" s="162"/>
      <c r="O182" s="162"/>
      <c r="P182" s="468"/>
      <c r="Q182" s="162"/>
      <c r="R182" s="162"/>
      <c r="S182" s="434"/>
      <c r="T182" s="162"/>
      <c r="U182" s="162"/>
      <c r="V182" s="162"/>
      <c r="W182" s="162"/>
      <c r="X182" s="162"/>
      <c r="Y182" s="44"/>
      <c r="Z182" s="371"/>
      <c r="AA182" s="371"/>
      <c r="AB182" s="371"/>
      <c r="AC182" s="371"/>
    </row>
    <row r="183" spans="1:29" s="370" customFormat="1" ht="10.5" customHeight="1">
      <c r="A183" s="368"/>
      <c r="B183" s="270"/>
      <c r="C183" s="369"/>
      <c r="I183" s="162"/>
      <c r="J183" s="162"/>
      <c r="K183" s="468"/>
      <c r="L183" s="162"/>
      <c r="M183" s="162"/>
      <c r="N183" s="162"/>
      <c r="O183" s="162"/>
      <c r="P183" s="468"/>
      <c r="Q183" s="162"/>
      <c r="R183" s="162"/>
      <c r="S183" s="434"/>
      <c r="T183" s="162"/>
      <c r="U183" s="162"/>
      <c r="V183" s="162"/>
      <c r="W183" s="162"/>
      <c r="X183" s="162"/>
      <c r="Y183" s="44"/>
      <c r="Z183" s="371"/>
      <c r="AA183" s="371"/>
      <c r="AB183" s="371"/>
      <c r="AC183" s="371"/>
    </row>
    <row r="184" spans="1:29" s="370" customFormat="1" ht="10.5" customHeight="1">
      <c r="A184" s="368"/>
      <c r="B184" s="270"/>
      <c r="C184" s="369"/>
      <c r="I184" s="162"/>
      <c r="J184" s="162"/>
      <c r="K184" s="468"/>
      <c r="L184" s="162"/>
      <c r="M184" s="162"/>
      <c r="N184" s="162"/>
      <c r="O184" s="162"/>
      <c r="P184" s="468"/>
      <c r="Q184" s="162"/>
      <c r="R184" s="162"/>
      <c r="S184" s="434"/>
      <c r="T184" s="162"/>
      <c r="U184" s="162"/>
      <c r="V184" s="162"/>
      <c r="W184" s="162"/>
      <c r="X184" s="162"/>
      <c r="Y184" s="44"/>
      <c r="Z184" s="371"/>
      <c r="AA184" s="371"/>
      <c r="AB184" s="371"/>
      <c r="AC184" s="371"/>
    </row>
    <row r="185" spans="1:29" s="370" customFormat="1" ht="10.5" customHeight="1">
      <c r="A185" s="368"/>
      <c r="B185" s="270"/>
      <c r="C185" s="369"/>
      <c r="I185" s="162"/>
      <c r="J185" s="162"/>
      <c r="K185" s="468"/>
      <c r="L185" s="162"/>
      <c r="M185" s="162"/>
      <c r="N185" s="162"/>
      <c r="O185" s="162"/>
      <c r="P185" s="468"/>
      <c r="Q185" s="162"/>
      <c r="R185" s="162"/>
      <c r="S185" s="434"/>
      <c r="T185" s="162"/>
      <c r="U185" s="162"/>
      <c r="V185" s="162"/>
      <c r="W185" s="162"/>
      <c r="X185" s="162"/>
      <c r="Y185" s="44"/>
      <c r="Z185" s="371"/>
      <c r="AA185" s="371"/>
      <c r="AB185" s="371"/>
      <c r="AC185" s="371"/>
    </row>
    <row r="186" spans="1:29" s="370" customFormat="1" ht="10.5" customHeight="1">
      <c r="A186" s="368"/>
      <c r="B186" s="270"/>
      <c r="C186" s="369"/>
      <c r="I186" s="162"/>
      <c r="J186" s="162"/>
      <c r="K186" s="468"/>
      <c r="L186" s="162"/>
      <c r="M186" s="162"/>
      <c r="N186" s="162"/>
      <c r="O186" s="162"/>
      <c r="P186" s="468"/>
      <c r="Q186" s="162"/>
      <c r="R186" s="162"/>
      <c r="S186" s="434"/>
      <c r="T186" s="162"/>
      <c r="U186" s="162"/>
      <c r="V186" s="162"/>
      <c r="W186" s="162"/>
      <c r="X186" s="162"/>
      <c r="Y186" s="44"/>
      <c r="Z186" s="371"/>
      <c r="AA186" s="371"/>
      <c r="AB186" s="371"/>
      <c r="AC186" s="371"/>
    </row>
    <row r="187" spans="1:29" s="370" customFormat="1" ht="10.5" customHeight="1">
      <c r="A187" s="368"/>
      <c r="B187" s="270"/>
      <c r="C187" s="369"/>
      <c r="I187" s="162"/>
      <c r="J187" s="162"/>
      <c r="K187" s="468"/>
      <c r="L187" s="162"/>
      <c r="M187" s="162"/>
      <c r="N187" s="162"/>
      <c r="O187" s="162"/>
      <c r="P187" s="468"/>
      <c r="Q187" s="162"/>
      <c r="R187" s="162"/>
      <c r="S187" s="434"/>
      <c r="T187" s="162"/>
      <c r="U187" s="162"/>
      <c r="V187" s="162"/>
      <c r="W187" s="162"/>
      <c r="X187" s="162"/>
      <c r="Y187" s="44"/>
      <c r="Z187" s="371"/>
      <c r="AA187" s="371"/>
      <c r="AB187" s="371"/>
      <c r="AC187" s="371"/>
    </row>
    <row r="188" spans="1:29" s="370" customFormat="1" ht="10.5" customHeight="1">
      <c r="A188" s="368"/>
      <c r="B188" s="270"/>
      <c r="C188" s="369"/>
      <c r="I188" s="162"/>
      <c r="J188" s="162"/>
      <c r="K188" s="468"/>
      <c r="L188" s="162"/>
      <c r="M188" s="162"/>
      <c r="N188" s="162"/>
      <c r="O188" s="162"/>
      <c r="P188" s="468"/>
      <c r="Q188" s="162"/>
      <c r="R188" s="162"/>
      <c r="S188" s="434"/>
      <c r="T188" s="162"/>
      <c r="U188" s="162"/>
      <c r="V188" s="162"/>
      <c r="W188" s="162"/>
      <c r="X188" s="162"/>
      <c r="Y188" s="44"/>
      <c r="Z188" s="371"/>
      <c r="AA188" s="371"/>
      <c r="AB188" s="371"/>
      <c r="AC188" s="371"/>
    </row>
    <row r="189" spans="1:29" s="370" customFormat="1" ht="10.5" customHeight="1">
      <c r="A189" s="368"/>
      <c r="B189" s="270"/>
      <c r="C189" s="369"/>
      <c r="I189" s="162"/>
      <c r="J189" s="162"/>
      <c r="K189" s="468"/>
      <c r="L189" s="162"/>
      <c r="M189" s="162"/>
      <c r="N189" s="162"/>
      <c r="O189" s="162"/>
      <c r="P189" s="468"/>
      <c r="Q189" s="162"/>
      <c r="R189" s="162"/>
      <c r="S189" s="434"/>
      <c r="T189" s="162"/>
      <c r="U189" s="162"/>
      <c r="V189" s="162"/>
      <c r="W189" s="162"/>
      <c r="X189" s="162"/>
      <c r="Y189" s="44"/>
      <c r="Z189" s="371"/>
      <c r="AA189" s="371"/>
      <c r="AB189" s="371"/>
      <c r="AC189" s="371"/>
    </row>
    <row r="190" spans="1:29" s="370" customFormat="1" ht="10.5" customHeight="1">
      <c r="A190" s="368"/>
      <c r="B190" s="270"/>
      <c r="C190" s="369"/>
      <c r="I190" s="162"/>
      <c r="J190" s="162"/>
      <c r="K190" s="468"/>
      <c r="L190" s="162"/>
      <c r="M190" s="162"/>
      <c r="N190" s="162"/>
      <c r="O190" s="162"/>
      <c r="P190" s="468"/>
      <c r="Q190" s="162"/>
      <c r="R190" s="162"/>
      <c r="S190" s="434"/>
      <c r="T190" s="162"/>
      <c r="U190" s="162"/>
      <c r="V190" s="162"/>
      <c r="W190" s="162"/>
      <c r="X190" s="162"/>
      <c r="Y190" s="44"/>
      <c r="Z190" s="371"/>
      <c r="AA190" s="371"/>
      <c r="AB190" s="371"/>
      <c r="AC190" s="371"/>
    </row>
    <row r="191" spans="1:29" s="370" customFormat="1" ht="10.5" customHeight="1">
      <c r="A191" s="368"/>
      <c r="B191" s="270"/>
      <c r="C191" s="369"/>
      <c r="I191" s="162"/>
      <c r="J191" s="162"/>
      <c r="K191" s="468"/>
      <c r="L191" s="162"/>
      <c r="M191" s="162"/>
      <c r="N191" s="162"/>
      <c r="O191" s="162"/>
      <c r="P191" s="468"/>
      <c r="Q191" s="162"/>
      <c r="R191" s="162"/>
      <c r="S191" s="434"/>
      <c r="T191" s="162"/>
      <c r="U191" s="162"/>
      <c r="V191" s="162"/>
      <c r="W191" s="162"/>
      <c r="X191" s="162"/>
      <c r="Y191" s="44"/>
      <c r="Z191" s="371"/>
      <c r="AA191" s="371"/>
      <c r="AB191" s="371"/>
      <c r="AC191" s="371"/>
    </row>
    <row r="192" spans="1:29" s="370" customFormat="1" ht="10.5" customHeight="1">
      <c r="A192" s="368"/>
      <c r="B192" s="270"/>
      <c r="C192" s="369"/>
      <c r="I192" s="162"/>
      <c r="J192" s="162"/>
      <c r="K192" s="468"/>
      <c r="L192" s="162"/>
      <c r="M192" s="162"/>
      <c r="N192" s="162"/>
      <c r="O192" s="162"/>
      <c r="P192" s="468"/>
      <c r="Q192" s="162"/>
      <c r="R192" s="162"/>
      <c r="S192" s="434"/>
      <c r="T192" s="162"/>
      <c r="U192" s="162"/>
      <c r="V192" s="162"/>
      <c r="W192" s="162"/>
      <c r="X192" s="162"/>
      <c r="Y192" s="44"/>
      <c r="Z192" s="371"/>
      <c r="AA192" s="371"/>
      <c r="AB192" s="371"/>
      <c r="AC192" s="371"/>
    </row>
    <row r="193" spans="1:29" s="370" customFormat="1" ht="10.5" customHeight="1">
      <c r="A193" s="368"/>
      <c r="B193" s="270"/>
      <c r="C193" s="369"/>
      <c r="I193" s="162"/>
      <c r="J193" s="162"/>
      <c r="K193" s="468"/>
      <c r="L193" s="162"/>
      <c r="M193" s="162"/>
      <c r="N193" s="162"/>
      <c r="O193" s="162"/>
      <c r="P193" s="468"/>
      <c r="Q193" s="162"/>
      <c r="R193" s="162"/>
      <c r="S193" s="434"/>
      <c r="T193" s="162"/>
      <c r="U193" s="162"/>
      <c r="V193" s="162"/>
      <c r="W193" s="162"/>
      <c r="X193" s="162"/>
      <c r="Y193" s="44"/>
      <c r="Z193" s="371"/>
      <c r="AA193" s="371"/>
      <c r="AB193" s="371"/>
      <c r="AC193" s="371"/>
    </row>
    <row r="194" spans="1:29" s="370" customFormat="1" ht="10.5" customHeight="1">
      <c r="A194" s="368"/>
      <c r="B194" s="270"/>
      <c r="C194" s="369"/>
      <c r="I194" s="162"/>
      <c r="J194" s="162"/>
      <c r="K194" s="468"/>
      <c r="L194" s="162"/>
      <c r="M194" s="162"/>
      <c r="N194" s="162"/>
      <c r="O194" s="162"/>
      <c r="P194" s="468"/>
      <c r="Q194" s="162"/>
      <c r="R194" s="162"/>
      <c r="S194" s="434"/>
      <c r="T194" s="162"/>
      <c r="U194" s="162"/>
      <c r="V194" s="162"/>
      <c r="W194" s="162"/>
      <c r="X194" s="162"/>
      <c r="Y194" s="44"/>
      <c r="Z194" s="371"/>
      <c r="AA194" s="371"/>
      <c r="AB194" s="371"/>
      <c r="AC194" s="371"/>
    </row>
    <row r="195" spans="1:29" s="370" customFormat="1" ht="10.5" customHeight="1">
      <c r="A195" s="368"/>
      <c r="B195" s="270"/>
      <c r="C195" s="369"/>
      <c r="I195" s="162"/>
      <c r="J195" s="162"/>
      <c r="K195" s="468"/>
      <c r="L195" s="162"/>
      <c r="M195" s="162"/>
      <c r="N195" s="162"/>
      <c r="O195" s="162"/>
      <c r="P195" s="468"/>
      <c r="Q195" s="162"/>
      <c r="R195" s="162"/>
      <c r="S195" s="434"/>
      <c r="T195" s="162"/>
      <c r="U195" s="162"/>
      <c r="V195" s="162"/>
      <c r="W195" s="162"/>
      <c r="X195" s="162"/>
      <c r="Y195" s="44"/>
      <c r="Z195" s="371"/>
      <c r="AA195" s="371"/>
      <c r="AB195" s="371"/>
      <c r="AC195" s="371"/>
    </row>
    <row r="196" spans="1:29" s="370" customFormat="1" ht="10.5" customHeight="1">
      <c r="A196" s="368"/>
      <c r="B196" s="270"/>
      <c r="C196" s="369"/>
      <c r="I196" s="162"/>
      <c r="J196" s="162"/>
      <c r="K196" s="468"/>
      <c r="L196" s="162"/>
      <c r="M196" s="162"/>
      <c r="N196" s="162"/>
      <c r="O196" s="162"/>
      <c r="P196" s="468"/>
      <c r="Q196" s="162"/>
      <c r="R196" s="162"/>
      <c r="S196" s="434"/>
      <c r="T196" s="162"/>
      <c r="U196" s="162"/>
      <c r="V196" s="162"/>
      <c r="W196" s="162"/>
      <c r="X196" s="162"/>
      <c r="Y196" s="44"/>
      <c r="Z196" s="371"/>
      <c r="AA196" s="371"/>
      <c r="AB196" s="371"/>
      <c r="AC196" s="371"/>
    </row>
    <row r="197" spans="1:29" s="370" customFormat="1" ht="10.5" customHeight="1">
      <c r="A197" s="368"/>
      <c r="B197" s="270"/>
      <c r="C197" s="369"/>
      <c r="I197" s="162"/>
      <c r="J197" s="162"/>
      <c r="K197" s="468"/>
      <c r="L197" s="162"/>
      <c r="M197" s="162"/>
      <c r="N197" s="162"/>
      <c r="O197" s="162"/>
      <c r="P197" s="468"/>
      <c r="Q197" s="162"/>
      <c r="R197" s="162"/>
      <c r="S197" s="434"/>
      <c r="T197" s="162"/>
      <c r="U197" s="162"/>
      <c r="V197" s="162"/>
      <c r="W197" s="162"/>
      <c r="X197" s="162"/>
      <c r="Y197" s="44"/>
      <c r="Z197" s="371"/>
      <c r="AA197" s="371"/>
      <c r="AB197" s="371"/>
      <c r="AC197" s="371"/>
    </row>
    <row r="198" spans="1:29" s="370" customFormat="1" ht="10.5" customHeight="1">
      <c r="A198" s="368"/>
      <c r="B198" s="270"/>
      <c r="C198" s="369"/>
      <c r="I198" s="162"/>
      <c r="J198" s="162"/>
      <c r="K198" s="468"/>
      <c r="L198" s="162"/>
      <c r="M198" s="162"/>
      <c r="N198" s="162"/>
      <c r="O198" s="162"/>
      <c r="P198" s="468"/>
      <c r="Q198" s="162"/>
      <c r="R198" s="162"/>
      <c r="S198" s="434"/>
      <c r="T198" s="162"/>
      <c r="U198" s="162"/>
      <c r="V198" s="162"/>
      <c r="W198" s="162"/>
      <c r="X198" s="162"/>
      <c r="Y198" s="44"/>
      <c r="Z198" s="371"/>
      <c r="AA198" s="371"/>
      <c r="AB198" s="371"/>
      <c r="AC198" s="371"/>
    </row>
    <row r="199" spans="1:29" s="370" customFormat="1" ht="10.5" customHeight="1">
      <c r="A199" s="368"/>
      <c r="B199" s="270"/>
      <c r="C199" s="369"/>
      <c r="I199" s="162"/>
      <c r="J199" s="162"/>
      <c r="K199" s="468"/>
      <c r="L199" s="162"/>
      <c r="M199" s="162"/>
      <c r="N199" s="162"/>
      <c r="O199" s="162"/>
      <c r="P199" s="468"/>
      <c r="Q199" s="162"/>
      <c r="R199" s="162"/>
      <c r="S199" s="434"/>
      <c r="T199" s="162"/>
      <c r="U199" s="162"/>
      <c r="V199" s="162"/>
      <c r="W199" s="162"/>
      <c r="X199" s="162"/>
      <c r="Y199" s="44"/>
      <c r="Z199" s="371"/>
      <c r="AA199" s="371"/>
      <c r="AB199" s="371"/>
      <c r="AC199" s="371"/>
    </row>
    <row r="200" spans="1:29" s="370" customFormat="1" ht="10.5" customHeight="1">
      <c r="A200" s="368"/>
      <c r="B200" s="270"/>
      <c r="C200" s="369"/>
      <c r="I200" s="162"/>
      <c r="J200" s="162"/>
      <c r="K200" s="468"/>
      <c r="L200" s="162"/>
      <c r="M200" s="162"/>
      <c r="N200" s="162"/>
      <c r="O200" s="162"/>
      <c r="P200" s="468"/>
      <c r="Q200" s="162"/>
      <c r="R200" s="162"/>
      <c r="S200" s="434"/>
      <c r="T200" s="162"/>
      <c r="U200" s="162"/>
      <c r="V200" s="162"/>
      <c r="W200" s="162"/>
      <c r="X200" s="162"/>
      <c r="Y200" s="44"/>
      <c r="Z200" s="371"/>
      <c r="AA200" s="371"/>
      <c r="AB200" s="371"/>
      <c r="AC200" s="371"/>
    </row>
    <row r="201" spans="1:29" s="370" customFormat="1" ht="10.5" customHeight="1">
      <c r="A201" s="368"/>
      <c r="B201" s="270"/>
      <c r="C201" s="369"/>
      <c r="I201" s="162"/>
      <c r="J201" s="162"/>
      <c r="K201" s="468"/>
      <c r="L201" s="162"/>
      <c r="M201" s="162"/>
      <c r="N201" s="162"/>
      <c r="O201" s="162"/>
      <c r="P201" s="468"/>
      <c r="Q201" s="162"/>
      <c r="R201" s="162"/>
      <c r="S201" s="434"/>
      <c r="T201" s="162"/>
      <c r="U201" s="162"/>
      <c r="V201" s="162"/>
      <c r="W201" s="162"/>
      <c r="X201" s="162"/>
      <c r="Y201" s="44"/>
      <c r="Z201" s="371"/>
      <c r="AA201" s="371"/>
      <c r="AB201" s="371"/>
      <c r="AC201" s="371"/>
    </row>
    <row r="202" spans="1:29" s="370" customFormat="1" ht="10.5" customHeight="1">
      <c r="A202" s="368"/>
      <c r="B202" s="270"/>
      <c r="C202" s="369"/>
      <c r="I202" s="162"/>
      <c r="J202" s="162"/>
      <c r="K202" s="468"/>
      <c r="L202" s="162"/>
      <c r="M202" s="162"/>
      <c r="N202" s="162"/>
      <c r="O202" s="162"/>
      <c r="P202" s="468"/>
      <c r="Q202" s="162"/>
      <c r="R202" s="162"/>
      <c r="S202" s="434"/>
      <c r="T202" s="162"/>
      <c r="U202" s="162"/>
      <c r="V202" s="162"/>
      <c r="W202" s="162"/>
      <c r="X202" s="162"/>
      <c r="Y202" s="44"/>
      <c r="Z202" s="371"/>
      <c r="AA202" s="371"/>
      <c r="AB202" s="371"/>
      <c r="AC202" s="371"/>
    </row>
    <row r="203" spans="1:29" s="370" customFormat="1" ht="10.5" customHeight="1">
      <c r="A203" s="368"/>
      <c r="B203" s="270"/>
      <c r="C203" s="369"/>
      <c r="I203" s="162"/>
      <c r="J203" s="162"/>
      <c r="K203" s="468"/>
      <c r="L203" s="162"/>
      <c r="M203" s="162"/>
      <c r="N203" s="162"/>
      <c r="O203" s="162"/>
      <c r="P203" s="468"/>
      <c r="Q203" s="162"/>
      <c r="R203" s="162"/>
      <c r="S203" s="434"/>
      <c r="T203" s="162"/>
      <c r="U203" s="162"/>
      <c r="V203" s="162"/>
      <c r="W203" s="162"/>
      <c r="X203" s="162"/>
      <c r="Y203" s="44"/>
      <c r="Z203" s="371"/>
      <c r="AA203" s="371"/>
      <c r="AB203" s="371"/>
      <c r="AC203" s="371"/>
    </row>
    <row r="204" spans="1:29" s="370" customFormat="1" ht="10.5" customHeight="1">
      <c r="A204" s="368"/>
      <c r="B204" s="270"/>
      <c r="C204" s="369"/>
      <c r="I204" s="162"/>
      <c r="J204" s="162"/>
      <c r="K204" s="468"/>
      <c r="L204" s="162"/>
      <c r="M204" s="162"/>
      <c r="N204" s="162"/>
      <c r="O204" s="162"/>
      <c r="P204" s="468"/>
      <c r="Q204" s="162"/>
      <c r="R204" s="162"/>
      <c r="S204" s="434"/>
      <c r="T204" s="162"/>
      <c r="U204" s="162"/>
      <c r="V204" s="162"/>
      <c r="W204" s="162"/>
      <c r="X204" s="162"/>
      <c r="Y204" s="44"/>
      <c r="Z204" s="371"/>
      <c r="AA204" s="371"/>
      <c r="AB204" s="371"/>
      <c r="AC204" s="371"/>
    </row>
    <row r="205" spans="1:29" s="370" customFormat="1" ht="10.5" customHeight="1">
      <c r="A205" s="368"/>
      <c r="B205" s="270"/>
      <c r="C205" s="369"/>
      <c r="I205" s="162"/>
      <c r="J205" s="162"/>
      <c r="K205" s="468"/>
      <c r="L205" s="162"/>
      <c r="M205" s="162"/>
      <c r="N205" s="162"/>
      <c r="O205" s="162"/>
      <c r="P205" s="468"/>
      <c r="Q205" s="162"/>
      <c r="R205" s="162"/>
      <c r="S205" s="434"/>
      <c r="T205" s="162"/>
      <c r="U205" s="162"/>
      <c r="V205" s="162"/>
      <c r="W205" s="162"/>
      <c r="X205" s="162"/>
      <c r="Y205" s="44"/>
      <c r="Z205" s="371"/>
      <c r="AA205" s="371"/>
      <c r="AB205" s="371"/>
      <c r="AC205" s="371"/>
    </row>
    <row r="206" spans="1:29" s="370" customFormat="1" ht="10.5" customHeight="1">
      <c r="A206" s="368"/>
      <c r="B206" s="270"/>
      <c r="C206" s="369"/>
      <c r="I206" s="162"/>
      <c r="J206" s="162"/>
      <c r="K206" s="468"/>
      <c r="L206" s="162"/>
      <c r="M206" s="162"/>
      <c r="N206" s="162"/>
      <c r="O206" s="162"/>
      <c r="P206" s="468"/>
      <c r="Q206" s="162"/>
      <c r="R206" s="162"/>
      <c r="S206" s="434"/>
      <c r="T206" s="162"/>
      <c r="U206" s="162"/>
      <c r="V206" s="162"/>
      <c r="W206" s="162"/>
      <c r="X206" s="162"/>
      <c r="Y206" s="44"/>
      <c r="Z206" s="371"/>
      <c r="AA206" s="371"/>
      <c r="AB206" s="371"/>
      <c r="AC206" s="371"/>
    </row>
    <row r="207" spans="1:29" s="370" customFormat="1" ht="10.5" customHeight="1">
      <c r="A207" s="368"/>
      <c r="B207" s="270"/>
      <c r="C207" s="369"/>
      <c r="I207" s="162"/>
      <c r="J207" s="162"/>
      <c r="K207" s="468"/>
      <c r="L207" s="162"/>
      <c r="M207" s="162"/>
      <c r="N207" s="162"/>
      <c r="O207" s="162"/>
      <c r="P207" s="468"/>
      <c r="Q207" s="162"/>
      <c r="R207" s="162"/>
      <c r="S207" s="434"/>
      <c r="T207" s="162"/>
      <c r="U207" s="162"/>
      <c r="V207" s="162"/>
      <c r="W207" s="162"/>
      <c r="X207" s="162"/>
      <c r="Y207" s="44"/>
      <c r="Z207" s="371"/>
      <c r="AA207" s="371"/>
      <c r="AB207" s="371"/>
      <c r="AC207" s="371"/>
    </row>
    <row r="208" spans="1:29" s="370" customFormat="1" ht="10.5" customHeight="1">
      <c r="A208" s="368"/>
      <c r="B208" s="270"/>
      <c r="C208" s="369"/>
      <c r="I208" s="162"/>
      <c r="J208" s="162"/>
      <c r="K208" s="468"/>
      <c r="L208" s="162"/>
      <c r="M208" s="162"/>
      <c r="N208" s="162"/>
      <c r="O208" s="162"/>
      <c r="P208" s="468"/>
      <c r="Q208" s="162"/>
      <c r="R208" s="162"/>
      <c r="S208" s="434"/>
      <c r="T208" s="162"/>
      <c r="U208" s="162"/>
      <c r="V208" s="162"/>
      <c r="W208" s="162"/>
      <c r="X208" s="162"/>
      <c r="Y208" s="44"/>
      <c r="Z208" s="371"/>
      <c r="AA208" s="371"/>
      <c r="AB208" s="371"/>
      <c r="AC208" s="371"/>
    </row>
    <row r="209" spans="1:29" s="370" customFormat="1" ht="10.5" customHeight="1">
      <c r="A209" s="368"/>
      <c r="B209" s="270"/>
      <c r="C209" s="369"/>
      <c r="I209" s="162"/>
      <c r="J209" s="162"/>
      <c r="K209" s="468"/>
      <c r="L209" s="162"/>
      <c r="M209" s="162"/>
      <c r="N209" s="162"/>
      <c r="O209" s="162"/>
      <c r="P209" s="468"/>
      <c r="Q209" s="162"/>
      <c r="R209" s="162"/>
      <c r="S209" s="434"/>
      <c r="T209" s="162"/>
      <c r="U209" s="162"/>
      <c r="V209" s="162"/>
      <c r="W209" s="162"/>
      <c r="X209" s="162"/>
      <c r="Y209" s="44"/>
      <c r="Z209" s="371"/>
      <c r="AA209" s="371"/>
      <c r="AB209" s="371"/>
      <c r="AC209" s="371"/>
    </row>
    <row r="210" spans="1:29" s="370" customFormat="1" ht="10.5" customHeight="1">
      <c r="A210" s="368"/>
      <c r="B210" s="270"/>
      <c r="C210" s="369"/>
      <c r="I210" s="162"/>
      <c r="J210" s="162"/>
      <c r="K210" s="468"/>
      <c r="L210" s="162"/>
      <c r="M210" s="162"/>
      <c r="N210" s="162"/>
      <c r="O210" s="162"/>
      <c r="P210" s="468"/>
      <c r="Q210" s="162"/>
      <c r="R210" s="162"/>
      <c r="S210" s="434"/>
      <c r="T210" s="162"/>
      <c r="U210" s="162"/>
      <c r="V210" s="162"/>
      <c r="W210" s="162"/>
      <c r="X210" s="162"/>
      <c r="Y210" s="44"/>
      <c r="Z210" s="371"/>
      <c r="AA210" s="371"/>
      <c r="AB210" s="371"/>
      <c r="AC210" s="371"/>
    </row>
    <row r="211" spans="1:29" s="370" customFormat="1" ht="10.5" customHeight="1">
      <c r="A211" s="368"/>
      <c r="B211" s="270"/>
      <c r="C211" s="369"/>
      <c r="I211" s="162"/>
      <c r="J211" s="162"/>
      <c r="K211" s="468"/>
      <c r="L211" s="162"/>
      <c r="M211" s="162"/>
      <c r="N211" s="162"/>
      <c r="O211" s="162"/>
      <c r="P211" s="468"/>
      <c r="Q211" s="162"/>
      <c r="R211" s="162"/>
      <c r="S211" s="434"/>
      <c r="T211" s="162"/>
      <c r="U211" s="162"/>
      <c r="V211" s="162"/>
      <c r="W211" s="162"/>
      <c r="X211" s="162"/>
      <c r="Y211" s="44"/>
      <c r="Z211" s="371"/>
      <c r="AA211" s="371"/>
      <c r="AB211" s="371"/>
      <c r="AC211" s="371"/>
    </row>
    <row r="212" spans="1:29" s="370" customFormat="1" ht="10.5" customHeight="1">
      <c r="A212" s="368"/>
      <c r="B212" s="270"/>
      <c r="C212" s="369"/>
      <c r="I212" s="162"/>
      <c r="J212" s="162"/>
      <c r="K212" s="468"/>
      <c r="L212" s="162"/>
      <c r="M212" s="162"/>
      <c r="N212" s="162"/>
      <c r="O212" s="162"/>
      <c r="P212" s="468"/>
      <c r="Q212" s="162"/>
      <c r="R212" s="162"/>
      <c r="S212" s="434"/>
      <c r="T212" s="162"/>
      <c r="U212" s="162"/>
      <c r="V212" s="162"/>
      <c r="W212" s="162"/>
      <c r="X212" s="162"/>
      <c r="Y212" s="44"/>
      <c r="Z212" s="371"/>
      <c r="AA212" s="371"/>
      <c r="AB212" s="371"/>
      <c r="AC212" s="371"/>
    </row>
    <row r="213" spans="1:29" s="370" customFormat="1" ht="10.5" customHeight="1">
      <c r="A213" s="368"/>
      <c r="B213" s="270"/>
      <c r="C213" s="369"/>
      <c r="I213" s="162"/>
      <c r="J213" s="162"/>
      <c r="K213" s="468"/>
      <c r="L213" s="162"/>
      <c r="M213" s="162"/>
      <c r="N213" s="162"/>
      <c r="O213" s="162"/>
      <c r="P213" s="468"/>
      <c r="Q213" s="162"/>
      <c r="R213" s="162"/>
      <c r="S213" s="434"/>
      <c r="T213" s="162"/>
      <c r="U213" s="162"/>
      <c r="V213" s="162"/>
      <c r="W213" s="162"/>
      <c r="X213" s="162"/>
      <c r="Y213" s="44"/>
      <c r="Z213" s="371"/>
      <c r="AA213" s="371"/>
      <c r="AB213" s="371"/>
      <c r="AC213" s="371"/>
    </row>
    <row r="214" spans="1:29" s="370" customFormat="1" ht="10.5" customHeight="1">
      <c r="A214" s="368"/>
      <c r="B214" s="270"/>
      <c r="C214" s="369"/>
      <c r="I214" s="162"/>
      <c r="J214" s="162"/>
      <c r="K214" s="468"/>
      <c r="L214" s="162"/>
      <c r="M214" s="162"/>
      <c r="N214" s="162"/>
      <c r="O214" s="162"/>
      <c r="P214" s="468"/>
      <c r="Q214" s="162"/>
      <c r="R214" s="162"/>
      <c r="S214" s="434"/>
      <c r="T214" s="162"/>
      <c r="U214" s="162"/>
      <c r="V214" s="162"/>
      <c r="W214" s="162"/>
      <c r="X214" s="162"/>
      <c r="Y214" s="44"/>
      <c r="Z214" s="371"/>
      <c r="AA214" s="371"/>
      <c r="AB214" s="371"/>
      <c r="AC214" s="371"/>
    </row>
    <row r="215" spans="1:29" s="370" customFormat="1" ht="10.5" customHeight="1">
      <c r="A215" s="368"/>
      <c r="B215" s="270"/>
      <c r="C215" s="369"/>
      <c r="I215" s="162"/>
      <c r="J215" s="162"/>
      <c r="K215" s="468"/>
      <c r="L215" s="162"/>
      <c r="M215" s="162"/>
      <c r="N215" s="162"/>
      <c r="O215" s="162"/>
      <c r="P215" s="468"/>
      <c r="Q215" s="162"/>
      <c r="R215" s="162"/>
      <c r="S215" s="434"/>
      <c r="T215" s="162"/>
      <c r="U215" s="162"/>
      <c r="V215" s="162"/>
      <c r="W215" s="162"/>
      <c r="X215" s="162"/>
      <c r="Y215" s="44"/>
      <c r="Z215" s="371"/>
      <c r="AA215" s="371"/>
      <c r="AB215" s="371"/>
      <c r="AC215" s="371"/>
    </row>
    <row r="216" spans="1:29" s="370" customFormat="1" ht="10.5" customHeight="1">
      <c r="A216" s="368"/>
      <c r="B216" s="270"/>
      <c r="C216" s="369"/>
      <c r="I216" s="162"/>
      <c r="J216" s="162"/>
      <c r="K216" s="468"/>
      <c r="L216" s="162"/>
      <c r="M216" s="162"/>
      <c r="N216" s="162"/>
      <c r="O216" s="162"/>
      <c r="P216" s="468"/>
      <c r="Q216" s="162"/>
      <c r="R216" s="162"/>
      <c r="S216" s="434"/>
      <c r="T216" s="162"/>
      <c r="U216" s="162"/>
      <c r="V216" s="162"/>
      <c r="W216" s="162"/>
      <c r="X216" s="162"/>
      <c r="Y216" s="44"/>
      <c r="Z216" s="371"/>
      <c r="AA216" s="371"/>
      <c r="AB216" s="371"/>
      <c r="AC216" s="371"/>
    </row>
    <row r="217" spans="1:29" s="370" customFormat="1" ht="10.5" customHeight="1">
      <c r="A217" s="368"/>
      <c r="B217" s="270"/>
      <c r="C217" s="369"/>
      <c r="I217" s="162"/>
      <c r="J217" s="162"/>
      <c r="K217" s="468"/>
      <c r="L217" s="162"/>
      <c r="M217" s="162"/>
      <c r="N217" s="162"/>
      <c r="O217" s="162"/>
      <c r="P217" s="468"/>
      <c r="Q217" s="162"/>
      <c r="R217" s="162"/>
      <c r="S217" s="434"/>
      <c r="T217" s="162"/>
      <c r="U217" s="162"/>
      <c r="V217" s="162"/>
      <c r="W217" s="162"/>
      <c r="X217" s="162"/>
      <c r="Y217" s="44"/>
      <c r="Z217" s="371"/>
      <c r="AA217" s="371"/>
      <c r="AB217" s="371"/>
      <c r="AC217" s="371"/>
    </row>
    <row r="218" spans="1:29" s="370" customFormat="1" ht="10.5" customHeight="1">
      <c r="A218" s="368"/>
      <c r="B218" s="270"/>
      <c r="C218" s="369"/>
      <c r="I218" s="162"/>
      <c r="J218" s="162"/>
      <c r="K218" s="468"/>
      <c r="L218" s="162"/>
      <c r="M218" s="162"/>
      <c r="N218" s="162"/>
      <c r="O218" s="162"/>
      <c r="P218" s="468"/>
      <c r="Q218" s="162"/>
      <c r="R218" s="162"/>
      <c r="S218" s="434"/>
      <c r="T218" s="162"/>
      <c r="U218" s="162"/>
      <c r="V218" s="162"/>
      <c r="W218" s="162"/>
      <c r="X218" s="162"/>
      <c r="Y218" s="44"/>
      <c r="Z218" s="371"/>
      <c r="AA218" s="371"/>
      <c r="AB218" s="371"/>
      <c r="AC218" s="371"/>
    </row>
    <row r="219" spans="1:29" s="370" customFormat="1" ht="10.5" customHeight="1">
      <c r="A219" s="368"/>
      <c r="B219" s="270"/>
      <c r="C219" s="369"/>
      <c r="I219" s="162"/>
      <c r="J219" s="162"/>
      <c r="K219" s="468"/>
      <c r="L219" s="162"/>
      <c r="M219" s="162"/>
      <c r="N219" s="162"/>
      <c r="O219" s="162"/>
      <c r="P219" s="468"/>
      <c r="Q219" s="162"/>
      <c r="R219" s="162"/>
      <c r="S219" s="434"/>
      <c r="T219" s="162"/>
      <c r="U219" s="162"/>
      <c r="V219" s="162"/>
      <c r="W219" s="162"/>
      <c r="X219" s="162"/>
      <c r="Y219" s="44"/>
      <c r="Z219" s="371"/>
      <c r="AA219" s="371"/>
      <c r="AB219" s="371"/>
      <c r="AC219" s="371"/>
    </row>
    <row r="220" spans="1:29" s="370" customFormat="1" ht="10.5" customHeight="1">
      <c r="A220" s="368"/>
      <c r="B220" s="270"/>
      <c r="C220" s="369"/>
      <c r="I220" s="162"/>
      <c r="J220" s="162"/>
      <c r="K220" s="468"/>
      <c r="L220" s="162"/>
      <c r="M220" s="162"/>
      <c r="N220" s="162"/>
      <c r="O220" s="162"/>
      <c r="P220" s="468"/>
      <c r="Q220" s="162"/>
      <c r="R220" s="162"/>
      <c r="S220" s="434"/>
      <c r="T220" s="162"/>
      <c r="U220" s="162"/>
      <c r="V220" s="162"/>
      <c r="W220" s="162"/>
      <c r="X220" s="162"/>
      <c r="Y220" s="44"/>
      <c r="Z220" s="371"/>
      <c r="AA220" s="371"/>
      <c r="AB220" s="371"/>
      <c r="AC220" s="371"/>
    </row>
    <row r="221" spans="1:29" s="370" customFormat="1" ht="10.5" customHeight="1">
      <c r="A221" s="368"/>
      <c r="B221" s="270"/>
      <c r="C221" s="369"/>
      <c r="I221" s="162"/>
      <c r="J221" s="162"/>
      <c r="K221" s="468"/>
      <c r="L221" s="162"/>
      <c r="M221" s="162"/>
      <c r="N221" s="162"/>
      <c r="O221" s="162"/>
      <c r="P221" s="468"/>
      <c r="Q221" s="162"/>
      <c r="R221" s="162"/>
      <c r="S221" s="434"/>
      <c r="T221" s="162"/>
      <c r="U221" s="162"/>
      <c r="V221" s="162"/>
      <c r="W221" s="162"/>
      <c r="X221" s="162"/>
      <c r="Y221" s="44"/>
      <c r="Z221" s="371"/>
      <c r="AA221" s="371"/>
      <c r="AB221" s="371"/>
      <c r="AC221" s="371"/>
    </row>
    <row r="222" spans="1:29" s="370" customFormat="1" ht="10.5" customHeight="1">
      <c r="A222" s="368"/>
      <c r="B222" s="270"/>
      <c r="C222" s="369"/>
      <c r="I222" s="162"/>
      <c r="J222" s="162"/>
      <c r="K222" s="468"/>
      <c r="L222" s="162"/>
      <c r="M222" s="162"/>
      <c r="N222" s="162"/>
      <c r="O222" s="162"/>
      <c r="P222" s="468"/>
      <c r="Q222" s="162"/>
      <c r="R222" s="162"/>
      <c r="S222" s="434"/>
      <c r="T222" s="162"/>
      <c r="U222" s="162"/>
      <c r="V222" s="162"/>
      <c r="W222" s="162"/>
      <c r="X222" s="162"/>
      <c r="Y222" s="44"/>
      <c r="Z222" s="371"/>
      <c r="AA222" s="371"/>
      <c r="AB222" s="371"/>
      <c r="AC222" s="371"/>
    </row>
    <row r="223" spans="1:29" s="370" customFormat="1" ht="10.5" customHeight="1">
      <c r="A223" s="368"/>
      <c r="B223" s="270"/>
      <c r="C223" s="369"/>
      <c r="I223" s="162"/>
      <c r="J223" s="162"/>
      <c r="K223" s="468"/>
      <c r="L223" s="162"/>
      <c r="M223" s="162"/>
      <c r="N223" s="162"/>
      <c r="O223" s="162"/>
      <c r="P223" s="468"/>
      <c r="Q223" s="162"/>
      <c r="R223" s="162"/>
      <c r="S223" s="434"/>
      <c r="T223" s="162"/>
      <c r="U223" s="162"/>
      <c r="V223" s="162"/>
      <c r="W223" s="162"/>
      <c r="X223" s="162"/>
      <c r="Y223" s="44"/>
      <c r="Z223" s="371"/>
      <c r="AA223" s="371"/>
      <c r="AB223" s="371"/>
      <c r="AC223" s="371"/>
    </row>
    <row r="224" spans="1:29" s="370" customFormat="1" ht="10.5" customHeight="1">
      <c r="A224" s="368"/>
      <c r="B224" s="270"/>
      <c r="C224" s="369"/>
      <c r="I224" s="162"/>
      <c r="J224" s="162"/>
      <c r="K224" s="468"/>
      <c r="L224" s="162"/>
      <c r="M224" s="162"/>
      <c r="N224" s="162"/>
      <c r="O224" s="162"/>
      <c r="P224" s="468"/>
      <c r="Q224" s="162"/>
      <c r="R224" s="162"/>
      <c r="S224" s="434"/>
      <c r="T224" s="162"/>
      <c r="U224" s="162"/>
      <c r="V224" s="162"/>
      <c r="W224" s="162"/>
      <c r="X224" s="162"/>
      <c r="Y224" s="44"/>
      <c r="Z224" s="371"/>
      <c r="AA224" s="371"/>
      <c r="AB224" s="371"/>
      <c r="AC224" s="371"/>
    </row>
    <row r="225" spans="1:29" s="370" customFormat="1" ht="10.5" customHeight="1">
      <c r="A225" s="368"/>
      <c r="B225" s="270"/>
      <c r="C225" s="369"/>
      <c r="I225" s="162"/>
      <c r="J225" s="162"/>
      <c r="K225" s="468"/>
      <c r="L225" s="162"/>
      <c r="M225" s="162"/>
      <c r="N225" s="162"/>
      <c r="O225" s="162"/>
      <c r="P225" s="468"/>
      <c r="Q225" s="162"/>
      <c r="R225" s="162"/>
      <c r="S225" s="434"/>
      <c r="T225" s="162"/>
      <c r="U225" s="162"/>
      <c r="V225" s="162"/>
      <c r="W225" s="162"/>
      <c r="X225" s="162"/>
      <c r="Y225" s="44"/>
      <c r="Z225" s="371"/>
      <c r="AA225" s="371"/>
      <c r="AB225" s="371"/>
      <c r="AC225" s="371"/>
    </row>
    <row r="226" spans="1:29" s="370" customFormat="1" ht="10.5" customHeight="1">
      <c r="A226" s="368"/>
      <c r="B226" s="270"/>
      <c r="C226" s="369"/>
      <c r="I226" s="162"/>
      <c r="J226" s="162"/>
      <c r="K226" s="468"/>
      <c r="L226" s="162"/>
      <c r="M226" s="162"/>
      <c r="N226" s="162"/>
      <c r="O226" s="162"/>
      <c r="P226" s="468"/>
      <c r="Q226" s="162"/>
      <c r="R226" s="162"/>
      <c r="S226" s="434"/>
      <c r="T226" s="162"/>
      <c r="U226" s="162"/>
      <c r="V226" s="162"/>
      <c r="W226" s="162"/>
      <c r="X226" s="162"/>
      <c r="Y226" s="44"/>
      <c r="Z226" s="371"/>
      <c r="AA226" s="371"/>
      <c r="AB226" s="371"/>
      <c r="AC226" s="371"/>
    </row>
    <row r="227" spans="1:29" s="370" customFormat="1" ht="10.5" customHeight="1">
      <c r="A227" s="368"/>
      <c r="B227" s="270"/>
      <c r="C227" s="369"/>
      <c r="I227" s="162"/>
      <c r="J227" s="162"/>
      <c r="K227" s="468"/>
      <c r="L227" s="162"/>
      <c r="M227" s="162"/>
      <c r="N227" s="162"/>
      <c r="O227" s="162"/>
      <c r="P227" s="468"/>
      <c r="Q227" s="162"/>
      <c r="R227" s="162"/>
      <c r="S227" s="434"/>
      <c r="T227" s="162"/>
      <c r="U227" s="162"/>
      <c r="V227" s="162"/>
      <c r="W227" s="162"/>
      <c r="X227" s="162"/>
      <c r="Y227" s="44"/>
      <c r="Z227" s="371"/>
      <c r="AA227" s="371"/>
      <c r="AB227" s="371"/>
      <c r="AC227" s="371"/>
    </row>
    <row r="228" spans="1:29" s="370" customFormat="1" ht="10.5" customHeight="1">
      <c r="A228" s="368"/>
      <c r="B228" s="270"/>
      <c r="C228" s="369"/>
      <c r="I228" s="162"/>
      <c r="J228" s="162"/>
      <c r="K228" s="468"/>
      <c r="L228" s="162"/>
      <c r="M228" s="162"/>
      <c r="N228" s="162"/>
      <c r="O228" s="162"/>
      <c r="P228" s="468"/>
      <c r="Q228" s="162"/>
      <c r="R228" s="162"/>
      <c r="S228" s="434"/>
      <c r="T228" s="162"/>
      <c r="U228" s="162"/>
      <c r="V228" s="162"/>
      <c r="W228" s="162"/>
      <c r="X228" s="162"/>
      <c r="Y228" s="44"/>
      <c r="Z228" s="371"/>
      <c r="AA228" s="371"/>
      <c r="AB228" s="371"/>
      <c r="AC228" s="371"/>
    </row>
    <row r="229" spans="1:29" s="370" customFormat="1" ht="10.5" customHeight="1">
      <c r="A229" s="368"/>
      <c r="B229" s="270"/>
      <c r="C229" s="369"/>
      <c r="I229" s="162"/>
      <c r="J229" s="162"/>
      <c r="K229" s="468"/>
      <c r="L229" s="162"/>
      <c r="M229" s="162"/>
      <c r="N229" s="162"/>
      <c r="O229" s="162"/>
      <c r="P229" s="468"/>
      <c r="Q229" s="162"/>
      <c r="R229" s="162"/>
      <c r="S229" s="434"/>
      <c r="T229" s="162"/>
      <c r="U229" s="162"/>
      <c r="V229" s="162"/>
      <c r="W229" s="162"/>
      <c r="X229" s="162"/>
      <c r="Y229" s="44"/>
      <c r="Z229" s="371"/>
      <c r="AA229" s="371"/>
      <c r="AB229" s="371"/>
      <c r="AC229" s="371"/>
    </row>
    <row r="230" spans="1:29" s="370" customFormat="1" ht="10.5" customHeight="1">
      <c r="A230" s="368"/>
      <c r="B230" s="270"/>
      <c r="C230" s="369"/>
      <c r="I230" s="162"/>
      <c r="J230" s="162"/>
      <c r="K230" s="468"/>
      <c r="L230" s="162"/>
      <c r="M230" s="162"/>
      <c r="N230" s="162"/>
      <c r="O230" s="162"/>
      <c r="P230" s="468"/>
      <c r="Q230" s="162"/>
      <c r="R230" s="162"/>
      <c r="S230" s="434"/>
      <c r="T230" s="162"/>
      <c r="U230" s="162"/>
      <c r="V230" s="162"/>
      <c r="W230" s="162"/>
      <c r="X230" s="162"/>
      <c r="Y230" s="44"/>
      <c r="Z230" s="371"/>
      <c r="AA230" s="371"/>
      <c r="AB230" s="371"/>
      <c r="AC230" s="371"/>
    </row>
    <row r="231" spans="1:29" s="370" customFormat="1" ht="10.5" customHeight="1">
      <c r="A231" s="368"/>
      <c r="B231" s="270"/>
      <c r="C231" s="369"/>
      <c r="I231" s="162"/>
      <c r="J231" s="162"/>
      <c r="K231" s="468"/>
      <c r="L231" s="162"/>
      <c r="M231" s="162"/>
      <c r="N231" s="162"/>
      <c r="O231" s="162"/>
      <c r="P231" s="468"/>
      <c r="Q231" s="162"/>
      <c r="R231" s="162"/>
      <c r="S231" s="434"/>
      <c r="T231" s="162"/>
      <c r="U231" s="162"/>
      <c r="V231" s="162"/>
      <c r="W231" s="162"/>
      <c r="X231" s="162"/>
      <c r="Y231" s="44"/>
      <c r="Z231" s="371"/>
      <c r="AA231" s="371"/>
      <c r="AB231" s="371"/>
      <c r="AC231" s="371"/>
    </row>
    <row r="232" spans="1:29" s="370" customFormat="1" ht="10.5" customHeight="1">
      <c r="A232" s="368"/>
      <c r="B232" s="270"/>
      <c r="C232" s="369"/>
      <c r="I232" s="162"/>
      <c r="J232" s="162"/>
      <c r="K232" s="468"/>
      <c r="L232" s="162"/>
      <c r="M232" s="162"/>
      <c r="N232" s="162"/>
      <c r="O232" s="162"/>
      <c r="P232" s="468"/>
      <c r="Q232" s="162"/>
      <c r="R232" s="162"/>
      <c r="S232" s="434"/>
      <c r="T232" s="162"/>
      <c r="U232" s="162"/>
      <c r="V232" s="162"/>
      <c r="W232" s="162"/>
      <c r="X232" s="162"/>
      <c r="Y232" s="44"/>
      <c r="Z232" s="371"/>
      <c r="AA232" s="371"/>
      <c r="AB232" s="371"/>
      <c r="AC232" s="371"/>
    </row>
    <row r="236" spans="1:29" ht="10.5" customHeight="1">
      <c r="A236" s="33"/>
      <c r="B236" s="33"/>
      <c r="C236" s="33"/>
      <c r="I236" s="33"/>
      <c r="J236" s="33"/>
      <c r="L236" s="33"/>
      <c r="M236" s="33"/>
      <c r="N236" s="33"/>
      <c r="O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spans="1:29" ht="10.5" customHeight="1">
      <c r="A237" s="33"/>
      <c r="B237" s="33"/>
      <c r="C237" s="33"/>
      <c r="I237" s="33"/>
      <c r="J237" s="33"/>
      <c r="L237" s="33"/>
      <c r="M237" s="33"/>
      <c r="N237" s="33"/>
      <c r="O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spans="1:29" ht="10.5" customHeight="1">
      <c r="A238" s="33"/>
      <c r="B238" s="33"/>
      <c r="C238" s="33"/>
      <c r="I238" s="33"/>
      <c r="J238" s="33"/>
      <c r="L238" s="33"/>
      <c r="M238" s="33"/>
      <c r="N238" s="33"/>
      <c r="O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spans="1:29" ht="10.5" customHeight="1">
      <c r="A239" s="33"/>
      <c r="B239" s="33"/>
      <c r="C239" s="33"/>
      <c r="I239" s="33"/>
      <c r="J239" s="33"/>
      <c r="L239" s="33"/>
      <c r="M239" s="33"/>
      <c r="N239" s="33"/>
      <c r="O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spans="1:29" ht="10.5" customHeight="1">
      <c r="A240" s="33"/>
      <c r="B240" s="33"/>
      <c r="C240" s="33"/>
      <c r="I240" s="33"/>
      <c r="J240" s="33"/>
      <c r="L240" s="33"/>
      <c r="M240" s="33"/>
      <c r="N240" s="33"/>
      <c r="O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spans="1:29" ht="10.5" customHeight="1">
      <c r="A241" s="33"/>
      <c r="B241" s="33"/>
      <c r="C241" s="33"/>
      <c r="I241" s="33"/>
      <c r="J241" s="33"/>
      <c r="L241" s="33"/>
      <c r="M241" s="33"/>
      <c r="N241" s="33"/>
      <c r="O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spans="1:29" ht="10.5" customHeight="1">
      <c r="A242" s="33"/>
      <c r="B242" s="33"/>
      <c r="C242" s="33"/>
      <c r="I242" s="33"/>
      <c r="J242" s="33"/>
      <c r="L242" s="33"/>
      <c r="M242" s="33"/>
      <c r="N242" s="33"/>
      <c r="O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  <row r="243" spans="1:29" ht="10.5" customHeight="1">
      <c r="A243" s="33"/>
      <c r="B243" s="33"/>
      <c r="C243" s="33"/>
      <c r="I243" s="33"/>
      <c r="J243" s="33"/>
      <c r="L243" s="33"/>
      <c r="M243" s="33"/>
      <c r="N243" s="33"/>
      <c r="O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</row>
    <row r="244" spans="1:29" ht="10.5" customHeight="1">
      <c r="A244" s="33"/>
      <c r="B244" s="33"/>
      <c r="C244" s="33"/>
      <c r="I244" s="33"/>
      <c r="J244" s="33"/>
      <c r="L244" s="33"/>
      <c r="M244" s="33"/>
      <c r="N244" s="33"/>
      <c r="O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</row>
    <row r="245" spans="1:29" ht="10.5" customHeight="1">
      <c r="A245" s="33"/>
      <c r="B245" s="33"/>
      <c r="C245" s="33"/>
      <c r="I245" s="33"/>
      <c r="J245" s="33"/>
      <c r="L245" s="33"/>
      <c r="M245" s="33"/>
      <c r="N245" s="33"/>
      <c r="O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</row>
    <row r="246" spans="1:29" ht="10.5" customHeight="1">
      <c r="A246" s="33"/>
      <c r="B246" s="33"/>
      <c r="C246" s="33"/>
      <c r="I246" s="33"/>
      <c r="J246" s="33"/>
      <c r="L246" s="33"/>
      <c r="M246" s="33"/>
      <c r="N246" s="33"/>
      <c r="O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</row>
  </sheetData>
  <sheetProtection password="FA9C" sheet="1" objects="1" scenarios="1" formatColumns="0" formatRows="0"/>
  <dataConsolidate link="1"/>
  <mergeCells count="17">
    <mergeCell ref="D43:D44"/>
    <mergeCell ref="E43:E44"/>
    <mergeCell ref="F43:F44"/>
    <mergeCell ref="D9:F9"/>
    <mergeCell ref="H12:H14"/>
    <mergeCell ref="E76:G76"/>
    <mergeCell ref="E13:E14"/>
    <mergeCell ref="D13:D14"/>
    <mergeCell ref="F13:F14"/>
    <mergeCell ref="D12:G12"/>
    <mergeCell ref="D71:D72"/>
    <mergeCell ref="E71:E72"/>
    <mergeCell ref="F71:F72"/>
    <mergeCell ref="D38:D39"/>
    <mergeCell ref="F38:F39"/>
    <mergeCell ref="D40:D41"/>
    <mergeCell ref="F40:F41"/>
  </mergeCells>
  <dataValidations xWindow="885" yWindow="654" count="9">
    <dataValidation type="decimal" allowBlank="1" showErrorMessage="1" errorTitle="Ошибка" error="Допускается ввод только неотрицательных чисел!" sqref="G59:G64 G17 G19:G38 G40 G42 G51 G2 G67 G44:G4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4">
      <formula1>900</formula1>
    </dataValidation>
    <dataValidation type="decimal" allowBlank="1" showErrorMessage="1" errorTitle="Ошибка" error="Допускается ввод только действительных чисел!" sqref="G52:G56 G66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48">
      <formula1>900</formula1>
    </dataValidation>
    <dataValidation type="decimal" allowBlank="1" showErrorMessage="1" errorTitle="Ошибка" error="Допускается ввод только действительных чисел!" sqref="G57 G5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8">
      <formula1>900</formula1>
    </dataValidation>
    <dataValidation type="decimal" allowBlank="1" showErrorMessage="1" errorTitle="Ошибка" error="Введите значение от 0 до 100%" sqref="G4 G68:G70 G6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9 G41"/>
  </dataValidations>
  <hyperlinks>
    <hyperlink ref="G58" location="'Форма 2.7.1'!$G$58" tooltip="Кликните по гиперссылке, чтобы перейти по гиперссылке или отредактировать её" display="https://portal.eias.ru/Portal/DownloadPage.aspx?type=12&amp;guid=3705b071-4bfe-443b-b094-0ac7f517e875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4" hidden="1" customWidth="1"/>
    <col min="2" max="2" width="9.125" style="453" hidden="1" customWidth="1"/>
    <col min="3" max="3" width="3.75" style="49" customWidth="1"/>
    <col min="4" max="4" width="9.75" style="453" customWidth="1"/>
    <col min="5" max="5" width="37.75" style="453" customWidth="1"/>
    <col min="6" max="6" width="66.875" style="453" customWidth="1"/>
    <col min="7" max="7" width="116" style="453" customWidth="1"/>
    <col min="8" max="8" width="93.375" style="460" customWidth="1"/>
    <col min="9" max="17" width="10.625" style="453"/>
    <col min="18" max="18" width="10.625" style="218"/>
    <col min="19" max="16384" width="10.625" style="453"/>
  </cols>
  <sheetData>
    <row r="1" spans="1:21" s="460" customFormat="1" ht="15.05" hidden="1" customHeight="1">
      <c r="C1" s="206"/>
      <c r="G1" s="460">
        <v>4</v>
      </c>
      <c r="R1" s="219"/>
    </row>
    <row r="2" spans="1:21" s="460" customFormat="1" ht="15.05" hidden="1" customHeight="1">
      <c r="C2" s="206"/>
      <c r="R2" s="219"/>
    </row>
    <row r="3" spans="1:21" s="460" customFormat="1" ht="15.05" hidden="1" customHeight="1">
      <c r="C3" s="206"/>
      <c r="R3" s="219"/>
    </row>
    <row r="4" spans="1:21" ht="11.3" customHeight="1">
      <c r="C4" s="82"/>
      <c r="D4" s="455"/>
      <c r="E4" s="455"/>
      <c r="F4" s="455"/>
      <c r="G4" s="455"/>
    </row>
    <row r="5" spans="1:21">
      <c r="C5" s="82"/>
      <c r="D5" s="648" t="s">
        <v>229</v>
      </c>
      <c r="E5" s="648"/>
      <c r="F5" s="648"/>
      <c r="G5" s="648"/>
      <c r="H5" s="208"/>
    </row>
    <row r="6" spans="1:21" ht="15.05" customHeight="1">
      <c r="C6" s="82"/>
      <c r="D6" s="649" t="str">
        <f>IF(org=0,"Не определено",org)</f>
        <v>АО "Аэропорт Архангельск"</v>
      </c>
      <c r="E6" s="649"/>
      <c r="F6" s="649"/>
      <c r="G6" s="649"/>
      <c r="H6" s="208"/>
    </row>
    <row r="7" spans="1:21" s="570" customFormat="1">
      <c r="D7" s="322"/>
      <c r="E7" s="286"/>
      <c r="F7" s="286"/>
      <c r="G7" s="286"/>
      <c r="U7" s="225"/>
    </row>
    <row r="8" spans="1:21" s="67" customFormat="1" hidden="1">
      <c r="C8" s="124">
        <v>22</v>
      </c>
      <c r="D8" s="650" t="s">
        <v>221</v>
      </c>
      <c r="E8" s="651"/>
      <c r="F8" s="651"/>
      <c r="G8" s="652"/>
      <c r="U8" s="230"/>
    </row>
    <row r="9" spans="1:21" ht="11.3" hidden="1" customHeight="1">
      <c r="D9" s="653" t="s">
        <v>210</v>
      </c>
      <c r="E9" s="653"/>
      <c r="F9" s="653"/>
      <c r="G9" s="654" t="s">
        <v>211</v>
      </c>
    </row>
    <row r="10" spans="1:21" ht="11.3" hidden="1" customHeight="1">
      <c r="A10" s="44" t="s">
        <v>502</v>
      </c>
      <c r="D10" s="583" t="s">
        <v>25</v>
      </c>
      <c r="E10" s="299"/>
      <c r="F10" s="300" t="s">
        <v>205</v>
      </c>
      <c r="G10" s="655"/>
    </row>
    <row r="11" spans="1:21" ht="11.95" hidden="1" customHeight="1">
      <c r="D11" s="317" t="s">
        <v>26</v>
      </c>
      <c r="E11" s="301">
        <v>2</v>
      </c>
      <c r="F11" s="302">
        <v>3</v>
      </c>
      <c r="G11" s="303">
        <v>4</v>
      </c>
    </row>
    <row r="12" spans="1:21" hidden="1">
      <c r="D12" s="578">
        <v>1</v>
      </c>
      <c r="E12" s="305" t="s">
        <v>230</v>
      </c>
      <c r="F12" s="325" t="str">
        <f>IF(form_up_date="","",form_up_date)</f>
        <v>22.04.2022</v>
      </c>
      <c r="G12" s="327" t="s">
        <v>231</v>
      </c>
    </row>
    <row r="13" spans="1:21" ht="47.15" hidden="1">
      <c r="D13" s="578" t="s">
        <v>242</v>
      </c>
      <c r="E13" s="305" t="s">
        <v>232</v>
      </c>
      <c r="F13" s="325" t="s">
        <v>1857</v>
      </c>
      <c r="G13" s="306" t="s">
        <v>303</v>
      </c>
    </row>
    <row r="14" spans="1:21" ht="23.6" hidden="1">
      <c r="D14" s="578" t="s">
        <v>243</v>
      </c>
      <c r="E14" s="305" t="s">
        <v>233</v>
      </c>
      <c r="F14" s="325" t="s">
        <v>666</v>
      </c>
      <c r="G14" s="327" t="s">
        <v>234</v>
      </c>
    </row>
    <row r="15" spans="1:21" ht="23.6" hidden="1">
      <c r="D15" s="578" t="s">
        <v>244</v>
      </c>
      <c r="E15" s="305" t="s">
        <v>235</v>
      </c>
      <c r="F15" s="326" t="s">
        <v>236</v>
      </c>
      <c r="G15" s="306"/>
    </row>
    <row r="16" spans="1:21" hidden="1">
      <c r="D16" s="304" t="str">
        <f>D15&amp;".1"</f>
        <v>4.1.1</v>
      </c>
      <c r="E16" s="307" t="s">
        <v>3</v>
      </c>
      <c r="F16" s="325" t="str">
        <f>IF(region_name="","",region_name)</f>
        <v>Архангельская область</v>
      </c>
      <c r="G16" s="327" t="s">
        <v>237</v>
      </c>
    </row>
    <row r="17" spans="4:7" ht="23.6" hidden="1">
      <c r="D17" s="578" t="s">
        <v>245</v>
      </c>
      <c r="E17" s="308" t="s">
        <v>238</v>
      </c>
      <c r="F17" s="325" t="s">
        <v>1455</v>
      </c>
      <c r="G17" s="328" t="s">
        <v>239</v>
      </c>
    </row>
    <row r="18" spans="4:7" ht="58.95" hidden="1">
      <c r="D18" s="578" t="s">
        <v>246</v>
      </c>
      <c r="E18" s="309" t="s">
        <v>240</v>
      </c>
      <c r="F18" s="325" t="s">
        <v>1859</v>
      </c>
      <c r="G18" s="316" t="s">
        <v>302</v>
      </c>
    </row>
    <row r="19" spans="4:7" hidden="1">
      <c r="D19" s="310"/>
      <c r="E19" s="311"/>
      <c r="F19" s="312"/>
      <c r="G19" s="313"/>
    </row>
    <row r="20" spans="4:7">
      <c r="D20" s="314"/>
      <c r="E20" s="647" t="s">
        <v>241</v>
      </c>
      <c r="F20" s="647"/>
      <c r="G20" s="31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ColWidth="9.125" defaultRowHeight="11.8"/>
  <cols>
    <col min="1" max="1" width="14.75" style="372" hidden="1" customWidth="1"/>
    <col min="2" max="2" width="17" style="44" hidden="1" customWidth="1"/>
    <col min="3" max="3" width="3.75" style="33" customWidth="1"/>
    <col min="4" max="6" width="7.75" style="33" customWidth="1"/>
    <col min="7" max="7" width="29.75" style="33" customWidth="1"/>
    <col min="8" max="8" width="3.75" style="33" customWidth="1"/>
    <col min="9" max="9" width="5.375" style="33" customWidth="1"/>
    <col min="10" max="10" width="24.625" style="33" bestFit="1" customWidth="1"/>
    <col min="11" max="11" width="24.375" style="33" customWidth="1"/>
    <col min="12" max="12" width="3.75" style="33" customWidth="1"/>
    <col min="13" max="13" width="6.25" style="33" bestFit="1" customWidth="1"/>
    <col min="14" max="14" width="25.875" style="33" customWidth="1"/>
    <col min="15" max="18" width="18.75" style="33" customWidth="1"/>
    <col min="19" max="19" width="93.375" style="33" customWidth="1"/>
    <col min="20" max="20" width="10.625" style="33" customWidth="1"/>
    <col min="21" max="22" width="10.625" style="469" customWidth="1"/>
    <col min="23" max="23" width="10.625" style="373" customWidth="1"/>
    <col min="24" max="27" width="10.625" style="44" customWidth="1"/>
    <col min="28" max="16384" width="9.125" style="33"/>
  </cols>
  <sheetData>
    <row r="1" spans="1:83" hidden="1"/>
    <row r="2" spans="1:83" hidden="1"/>
    <row r="3" spans="1:83" hidden="1"/>
    <row r="4" spans="1:83" ht="2.95" customHeight="1">
      <c r="C4" s="83"/>
      <c r="D4" s="83"/>
      <c r="E4" s="83"/>
      <c r="F4" s="83"/>
      <c r="G4" s="83"/>
      <c r="H4" s="83"/>
      <c r="I4" s="83"/>
      <c r="J4" s="83"/>
      <c r="K4" s="84"/>
      <c r="L4" s="84"/>
      <c r="M4" s="84"/>
    </row>
    <row r="5" spans="1:83" ht="26.2" customHeight="1">
      <c r="C5" s="83"/>
      <c r="D5" s="667" t="s">
        <v>490</v>
      </c>
      <c r="E5" s="668"/>
      <c r="F5" s="668"/>
      <c r="G5" s="668"/>
      <c r="H5" s="668"/>
      <c r="I5" s="668"/>
      <c r="J5" s="668"/>
      <c r="K5" s="669"/>
      <c r="L5" s="374"/>
      <c r="M5" s="374"/>
    </row>
    <row r="6" spans="1:83" ht="2.95" customHeight="1">
      <c r="C6" s="83"/>
      <c r="D6" s="83"/>
      <c r="E6" s="83"/>
      <c r="F6" s="83"/>
      <c r="G6" s="353"/>
      <c r="H6" s="353"/>
      <c r="I6" s="353"/>
      <c r="J6" s="353"/>
      <c r="K6" s="375"/>
      <c r="L6" s="375"/>
      <c r="M6" s="375"/>
    </row>
    <row r="7" spans="1:83" ht="19">
      <c r="D7" s="606" t="s">
        <v>210</v>
      </c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 t="s">
        <v>211</v>
      </c>
      <c r="T7" s="437"/>
    </row>
    <row r="8" spans="1:83" ht="46.5" customHeight="1">
      <c r="D8" s="456" t="s">
        <v>25</v>
      </c>
      <c r="E8" s="606" t="s">
        <v>25</v>
      </c>
      <c r="F8" s="606"/>
      <c r="G8" s="456" t="s">
        <v>228</v>
      </c>
      <c r="H8" s="606" t="s">
        <v>25</v>
      </c>
      <c r="I8" s="606"/>
      <c r="J8" s="456" t="s">
        <v>323</v>
      </c>
      <c r="K8" s="456" t="s">
        <v>348</v>
      </c>
      <c r="L8" s="606" t="s">
        <v>25</v>
      </c>
      <c r="M8" s="606"/>
      <c r="N8" s="456" t="s">
        <v>349</v>
      </c>
      <c r="O8" s="456" t="s">
        <v>350</v>
      </c>
      <c r="P8" s="456" t="s">
        <v>351</v>
      </c>
      <c r="Q8" s="456" t="s">
        <v>503</v>
      </c>
      <c r="R8" s="456" t="s">
        <v>352</v>
      </c>
      <c r="S8" s="606"/>
      <c r="T8" s="437"/>
    </row>
    <row r="9" spans="1:83" ht="10.5" customHeight="1">
      <c r="D9" s="85" t="s">
        <v>26</v>
      </c>
      <c r="E9" s="85"/>
      <c r="F9" s="85" t="s">
        <v>0</v>
      </c>
      <c r="G9" s="85" t="s">
        <v>1</v>
      </c>
      <c r="H9" s="85"/>
      <c r="I9" s="85" t="s">
        <v>2</v>
      </c>
      <c r="J9" s="85" t="s">
        <v>12</v>
      </c>
      <c r="K9" s="85" t="s">
        <v>13</v>
      </c>
      <c r="L9" s="85"/>
      <c r="M9" s="85" t="s">
        <v>31</v>
      </c>
      <c r="N9" s="85" t="s">
        <v>32</v>
      </c>
      <c r="O9" s="85" t="s">
        <v>339</v>
      </c>
      <c r="P9" s="85" t="s">
        <v>340</v>
      </c>
      <c r="Q9" s="85" t="s">
        <v>341</v>
      </c>
      <c r="R9" s="85" t="s">
        <v>342</v>
      </c>
      <c r="S9" s="85" t="s">
        <v>343</v>
      </c>
      <c r="T9" s="437"/>
    </row>
    <row r="10" spans="1:83" s="83" customFormat="1" ht="19" hidden="1">
      <c r="A10" s="377"/>
      <c r="B10" s="14"/>
      <c r="D10" s="314"/>
      <c r="E10" s="314"/>
      <c r="F10" s="314"/>
      <c r="Q10" s="378"/>
      <c r="R10" s="379"/>
      <c r="T10" s="438"/>
      <c r="U10" s="546"/>
      <c r="V10" s="546"/>
      <c r="W10" s="380"/>
      <c r="X10" s="14"/>
      <c r="Y10" s="14"/>
      <c r="Z10" s="14"/>
      <c r="AA10" s="14"/>
    </row>
    <row r="11" spans="1:83" s="370" customFormat="1" ht="19" hidden="1">
      <c r="A11" s="381"/>
      <c r="B11" s="371"/>
      <c r="D11" s="382" t="s">
        <v>227</v>
      </c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T11" s="437"/>
      <c r="U11" s="469"/>
      <c r="V11" s="469"/>
      <c r="W11" s="384"/>
      <c r="X11" s="371"/>
      <c r="Y11" s="371"/>
      <c r="Z11" s="371"/>
      <c r="AA11" s="371"/>
    </row>
    <row r="12" spans="1:83" s="67" customFormat="1" ht="90" hidden="1" customHeight="1">
      <c r="A12" s="524">
        <v>22</v>
      </c>
      <c r="B12" s="441"/>
      <c r="C12" s="441"/>
      <c r="D12" s="662" t="s">
        <v>26</v>
      </c>
      <c r="E12" s="670" t="s">
        <v>1858</v>
      </c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  <c r="R12" s="672"/>
      <c r="S12" s="591"/>
      <c r="T12" s="451"/>
      <c r="U12" s="451"/>
      <c r="V12" s="451"/>
      <c r="W12" s="450"/>
      <c r="X12" s="450"/>
      <c r="Y12" s="450"/>
      <c r="Z12" s="450"/>
      <c r="AA12" s="445"/>
      <c r="AB12" s="446"/>
      <c r="AC12" s="673"/>
      <c r="AD12" s="447"/>
      <c r="AE12" s="448" t="s">
        <v>131</v>
      </c>
      <c r="AF12" s="448"/>
      <c r="AG12" s="449" t="s">
        <v>492</v>
      </c>
      <c r="AH12" s="452">
        <v>3</v>
      </c>
      <c r="AI12" s="451"/>
      <c r="AJ12" s="451"/>
      <c r="AK12" s="451"/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1"/>
      <c r="AZ12" s="451"/>
      <c r="BA12" s="451"/>
      <c r="BB12" s="451"/>
      <c r="BC12" s="451"/>
      <c r="BD12" s="451"/>
      <c r="BE12" s="451"/>
      <c r="BF12" s="451"/>
      <c r="BG12" s="451"/>
      <c r="BH12" s="451"/>
      <c r="BI12" s="451"/>
      <c r="BJ12" s="451"/>
      <c r="BK12" s="451"/>
      <c r="BL12" s="451"/>
      <c r="BM12" s="451"/>
      <c r="BN12" s="451"/>
      <c r="BO12" s="451"/>
      <c r="BP12" s="451"/>
      <c r="BQ12" s="451"/>
      <c r="BR12" s="451"/>
      <c r="BS12" s="451"/>
      <c r="BT12" s="451"/>
      <c r="BU12" s="451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</row>
    <row r="13" spans="1:83" s="67" customFormat="1" ht="23.6" hidden="1">
      <c r="A13" s="411"/>
      <c r="B13" s="460"/>
      <c r="C13" s="454"/>
      <c r="D13" s="662"/>
      <c r="E13" s="674" t="s">
        <v>497</v>
      </c>
      <c r="F13" s="674"/>
      <c r="G13" s="674"/>
      <c r="H13" s="674"/>
      <c r="I13" s="674"/>
      <c r="J13" s="674"/>
      <c r="K13" s="674"/>
      <c r="L13" s="674"/>
      <c r="M13" s="674"/>
      <c r="N13" s="674"/>
      <c r="O13" s="674"/>
      <c r="P13" s="674"/>
      <c r="Q13" s="8">
        <f>SUMIF(T14:T15,"i",Q14:Q15)</f>
        <v>0</v>
      </c>
      <c r="R13" s="525"/>
      <c r="S13" s="582" t="s">
        <v>499</v>
      </c>
      <c r="T13" s="231" t="s">
        <v>357</v>
      </c>
      <c r="U13" s="675">
        <v>1</v>
      </c>
      <c r="V13" s="675" t="str">
        <f>INDEX(List01_flag_index_1,1,MATCH(A12,List01_NumberColumns,0))</f>
        <v>отсутствует</v>
      </c>
      <c r="W13" s="460"/>
      <c r="X13" s="460"/>
      <c r="Y13" s="460"/>
      <c r="Z13" s="460"/>
      <c r="AA13" s="468"/>
      <c r="AB13" s="460"/>
      <c r="AC13" s="673"/>
      <c r="AD13" s="447"/>
      <c r="AE13" s="460"/>
      <c r="AF13" s="460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468"/>
      <c r="BB13" s="468"/>
      <c r="BC13" s="468"/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</row>
    <row r="14" spans="1:83" s="67" customFormat="1" ht="11.3" hidden="1" customHeight="1">
      <c r="A14" s="580"/>
      <c r="B14" s="468"/>
      <c r="C14" s="468"/>
      <c r="D14" s="662"/>
      <c r="E14" s="527"/>
      <c r="F14" s="527">
        <v>0</v>
      </c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57"/>
      <c r="T14" s="468"/>
      <c r="U14" s="675"/>
      <c r="V14" s="675"/>
      <c r="W14" s="468"/>
      <c r="X14" s="468"/>
      <c r="Y14" s="468"/>
      <c r="Z14" s="468"/>
      <c r="AA14" s="468"/>
      <c r="AB14" s="460"/>
      <c r="AC14" s="673"/>
      <c r="AD14" s="447"/>
      <c r="AE14" s="460"/>
      <c r="AF14" s="460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</row>
    <row r="15" spans="1:83" s="67" customFormat="1" hidden="1">
      <c r="A15" s="411"/>
      <c r="B15" s="460"/>
      <c r="C15" s="454"/>
      <c r="D15" s="662"/>
      <c r="E15" s="528" t="s">
        <v>131</v>
      </c>
      <c r="F15" s="529" t="s">
        <v>131</v>
      </c>
      <c r="G15" s="529" t="s">
        <v>131</v>
      </c>
      <c r="H15" s="530" t="s">
        <v>131</v>
      </c>
      <c r="I15" s="530"/>
      <c r="J15" s="530"/>
      <c r="K15" s="530"/>
      <c r="L15" s="530"/>
      <c r="M15" s="530"/>
      <c r="N15" s="530"/>
      <c r="O15" s="530"/>
      <c r="P15" s="530"/>
      <c r="Q15" s="530"/>
      <c r="R15" s="531"/>
      <c r="S15" s="558"/>
      <c r="T15" s="468"/>
      <c r="U15" s="675"/>
      <c r="V15" s="675"/>
      <c r="W15" s="460"/>
      <c r="X15" s="460"/>
      <c r="Y15" s="460"/>
      <c r="Z15" s="460"/>
      <c r="AA15" s="468"/>
      <c r="AB15" s="460"/>
      <c r="AC15" s="673"/>
      <c r="AD15" s="447"/>
      <c r="AE15" s="460"/>
      <c r="AF15" s="460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</row>
    <row r="16" spans="1:83" s="67" customFormat="1" ht="23.6" hidden="1">
      <c r="A16" s="411"/>
      <c r="B16" s="460"/>
      <c r="C16" s="454"/>
      <c r="D16" s="662"/>
      <c r="E16" s="674" t="s">
        <v>496</v>
      </c>
      <c r="F16" s="674"/>
      <c r="G16" s="674"/>
      <c r="H16" s="674"/>
      <c r="I16" s="674"/>
      <c r="J16" s="674"/>
      <c r="K16" s="674"/>
      <c r="L16" s="674"/>
      <c r="M16" s="674"/>
      <c r="N16" s="674"/>
      <c r="O16" s="674"/>
      <c r="P16" s="674"/>
      <c r="Q16" s="8">
        <f>SUMIF(T17:T18,"i",Q17:Q18)</f>
        <v>0</v>
      </c>
      <c r="R16" s="525"/>
      <c r="S16" s="582" t="s">
        <v>498</v>
      </c>
      <c r="T16" s="231" t="s">
        <v>357</v>
      </c>
      <c r="U16" s="675">
        <v>2</v>
      </c>
      <c r="V16" s="675" t="str">
        <f>INDEX(List01_flag_index_2,1,MATCH(A12,List01_NumberColumns,0))</f>
        <v>отсутствует</v>
      </c>
      <c r="W16" s="460"/>
      <c r="X16" s="460"/>
      <c r="Y16" s="460"/>
      <c r="Z16" s="460"/>
      <c r="AA16" s="468"/>
      <c r="AB16" s="460"/>
      <c r="AC16" s="673"/>
      <c r="AD16" s="447"/>
      <c r="AE16" s="460"/>
      <c r="AF16" s="460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</row>
    <row r="17" spans="1:83" s="67" customFormat="1" ht="11.3" hidden="1" customHeight="1">
      <c r="A17" s="580"/>
      <c r="B17" s="468"/>
      <c r="C17" s="468"/>
      <c r="D17" s="662"/>
      <c r="E17" s="527"/>
      <c r="F17" s="527">
        <v>0</v>
      </c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57"/>
      <c r="T17" s="468"/>
      <c r="U17" s="675"/>
      <c r="V17" s="675"/>
      <c r="W17" s="468"/>
      <c r="X17" s="468"/>
      <c r="Y17" s="468"/>
      <c r="Z17" s="468"/>
      <c r="AA17" s="468"/>
      <c r="AB17" s="460"/>
      <c r="AC17" s="673"/>
      <c r="AD17" s="447"/>
      <c r="AE17" s="460"/>
      <c r="AF17" s="460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</row>
    <row r="18" spans="1:83" s="67" customFormat="1" hidden="1">
      <c r="A18" s="411"/>
      <c r="B18" s="460"/>
      <c r="C18" s="454"/>
      <c r="D18" s="662"/>
      <c r="E18" s="528" t="s">
        <v>131</v>
      </c>
      <c r="F18" s="529" t="s">
        <v>131</v>
      </c>
      <c r="G18" s="529" t="s">
        <v>131</v>
      </c>
      <c r="H18" s="530" t="s">
        <v>131</v>
      </c>
      <c r="I18" s="530"/>
      <c r="J18" s="530"/>
      <c r="K18" s="530"/>
      <c r="L18" s="530"/>
      <c r="M18" s="530"/>
      <c r="N18" s="530"/>
      <c r="O18" s="530"/>
      <c r="P18" s="530"/>
      <c r="Q18" s="530"/>
      <c r="R18" s="531"/>
      <c r="S18" s="558"/>
      <c r="T18" s="468"/>
      <c r="U18" s="675"/>
      <c r="V18" s="675"/>
      <c r="W18" s="460"/>
      <c r="X18" s="460"/>
      <c r="Y18" s="460"/>
      <c r="Z18" s="460"/>
      <c r="AA18" s="468"/>
      <c r="AB18" s="460"/>
      <c r="AC18" s="673"/>
      <c r="AD18" s="447"/>
      <c r="AE18" s="460"/>
      <c r="AF18" s="460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</row>
    <row r="19" spans="1:83" ht="19" hidden="1">
      <c r="D19" s="38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86"/>
      <c r="T19" s="437"/>
    </row>
    <row r="20" spans="1:83" hidden="1"/>
    <row r="21" spans="1:83">
      <c r="D21" s="387"/>
      <c r="E21" s="387"/>
      <c r="F21" s="387"/>
      <c r="G21" s="388"/>
    </row>
    <row r="23" spans="1:83">
      <c r="D23" s="389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4" hidden="1" customWidth="1"/>
    <col min="2" max="2" width="9.125" style="453" hidden="1" customWidth="1"/>
    <col min="3" max="3" width="3.75" style="49" customWidth="1"/>
    <col min="4" max="4" width="9.75" style="453" customWidth="1"/>
    <col min="5" max="5" width="37.75" style="453" customWidth="1"/>
    <col min="6" max="6" width="66.875" style="453" customWidth="1"/>
    <col min="7" max="7" width="116" style="453" customWidth="1"/>
    <col min="8" max="8" width="93.375" style="460" customWidth="1"/>
    <col min="9" max="17" width="10.625" style="453"/>
    <col min="18" max="18" width="10.625" style="218"/>
    <col min="19" max="16384" width="10.625" style="453"/>
  </cols>
  <sheetData>
    <row r="1" spans="1:21" s="460" customFormat="1" ht="15.05" hidden="1" customHeight="1">
      <c r="C1" s="206"/>
      <c r="G1" s="460">
        <v>4</v>
      </c>
      <c r="R1" s="219"/>
    </row>
    <row r="2" spans="1:21" s="460" customFormat="1" ht="15.05" hidden="1" customHeight="1">
      <c r="C2" s="206"/>
      <c r="R2" s="219"/>
    </row>
    <row r="3" spans="1:21" s="460" customFormat="1" ht="15.05" hidden="1" customHeight="1">
      <c r="C3" s="206"/>
      <c r="R3" s="219"/>
    </row>
    <row r="4" spans="1:21" ht="11.3" customHeight="1">
      <c r="C4" s="82"/>
      <c r="D4" s="455"/>
      <c r="E4" s="455"/>
      <c r="F4" s="455"/>
      <c r="G4" s="455"/>
    </row>
    <row r="5" spans="1:21">
      <c r="C5" s="82"/>
      <c r="D5" s="648" t="s">
        <v>229</v>
      </c>
      <c r="E5" s="648"/>
      <c r="F5" s="648"/>
      <c r="G5" s="648"/>
      <c r="H5" s="208"/>
    </row>
    <row r="6" spans="1:21" ht="15.05" customHeight="1">
      <c r="C6" s="82"/>
      <c r="D6" s="649" t="str">
        <f>IF(org=0,"Не определено",org)</f>
        <v>АО "Аэропорт Архангельск"</v>
      </c>
      <c r="E6" s="649"/>
      <c r="F6" s="649"/>
      <c r="G6" s="649"/>
      <c r="H6" s="208"/>
    </row>
    <row r="7" spans="1:21" s="570" customFormat="1">
      <c r="D7" s="322"/>
      <c r="E7" s="286"/>
      <c r="F7" s="286"/>
      <c r="G7" s="286"/>
      <c r="U7" s="225"/>
    </row>
    <row r="8" spans="1:21" s="67" customFormat="1">
      <c r="C8" s="124">
        <v>22</v>
      </c>
      <c r="D8" s="650" t="s">
        <v>221</v>
      </c>
      <c r="E8" s="651"/>
      <c r="F8" s="651"/>
      <c r="G8" s="652"/>
      <c r="U8" s="230"/>
    </row>
    <row r="9" spans="1:21" ht="11.3" customHeight="1">
      <c r="D9" s="653" t="s">
        <v>210</v>
      </c>
      <c r="E9" s="653"/>
      <c r="F9" s="653"/>
      <c r="G9" s="654" t="s">
        <v>211</v>
      </c>
    </row>
    <row r="10" spans="1:21" ht="11.3" customHeight="1">
      <c r="A10" s="44" t="s">
        <v>502</v>
      </c>
      <c r="D10" s="583" t="s">
        <v>25</v>
      </c>
      <c r="E10" s="299"/>
      <c r="F10" s="300" t="s">
        <v>205</v>
      </c>
      <c r="G10" s="655"/>
    </row>
    <row r="11" spans="1:21" ht="11.95" customHeight="1">
      <c r="D11" s="317" t="s">
        <v>26</v>
      </c>
      <c r="E11" s="301">
        <v>2</v>
      </c>
      <c r="F11" s="302">
        <v>3</v>
      </c>
      <c r="G11" s="303">
        <v>4</v>
      </c>
    </row>
    <row r="12" spans="1:21">
      <c r="D12" s="578">
        <v>1</v>
      </c>
      <c r="E12" s="305" t="s">
        <v>230</v>
      </c>
      <c r="F12" s="325" t="str">
        <f>IF(form_up_date="","",form_up_date)</f>
        <v>22.04.2022</v>
      </c>
      <c r="G12" s="327" t="s">
        <v>231</v>
      </c>
    </row>
    <row r="13" spans="1:21" ht="47.15">
      <c r="D13" s="578" t="s">
        <v>242</v>
      </c>
      <c r="E13" s="305" t="s">
        <v>232</v>
      </c>
      <c r="F13" s="325" t="s">
        <v>1857</v>
      </c>
      <c r="G13" s="306" t="s">
        <v>303</v>
      </c>
    </row>
    <row r="14" spans="1:21" ht="23.6">
      <c r="D14" s="578" t="s">
        <v>243</v>
      </c>
      <c r="E14" s="305" t="s">
        <v>233</v>
      </c>
      <c r="F14" s="325" t="s">
        <v>666</v>
      </c>
      <c r="G14" s="327" t="s">
        <v>234</v>
      </c>
    </row>
    <row r="15" spans="1:21" ht="23.6">
      <c r="D15" s="578" t="s">
        <v>244</v>
      </c>
      <c r="E15" s="305" t="s">
        <v>235</v>
      </c>
      <c r="F15" s="326" t="s">
        <v>236</v>
      </c>
      <c r="G15" s="306"/>
    </row>
    <row r="16" spans="1:21">
      <c r="D16" s="304" t="str">
        <f>D15&amp;".1"</f>
        <v>4.1.1</v>
      </c>
      <c r="E16" s="307" t="s">
        <v>3</v>
      </c>
      <c r="F16" s="325" t="str">
        <f>IF(region_name="","",region_name)</f>
        <v>Архангельская область</v>
      </c>
      <c r="G16" s="327" t="s">
        <v>237</v>
      </c>
    </row>
    <row r="17" spans="4:7" ht="23.6">
      <c r="D17" s="578" t="s">
        <v>245</v>
      </c>
      <c r="E17" s="308" t="s">
        <v>238</v>
      </c>
      <c r="F17" s="325" t="s">
        <v>1455</v>
      </c>
      <c r="G17" s="328" t="s">
        <v>239</v>
      </c>
    </row>
    <row r="18" spans="4:7" ht="58.95">
      <c r="D18" s="578" t="s">
        <v>246</v>
      </c>
      <c r="E18" s="309" t="s">
        <v>240</v>
      </c>
      <c r="F18" s="325" t="s">
        <v>1859</v>
      </c>
      <c r="G18" s="316" t="s">
        <v>302</v>
      </c>
    </row>
    <row r="19" spans="4:7">
      <c r="D19" s="310"/>
      <c r="E19" s="311"/>
      <c r="F19" s="312"/>
      <c r="G19" s="313"/>
    </row>
    <row r="20" spans="4:7">
      <c r="D20" s="314"/>
      <c r="E20" s="647" t="s">
        <v>241</v>
      </c>
      <c r="F20" s="647"/>
      <c r="G20" s="31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8"/>
  <dimension ref="A1:I40"/>
  <sheetViews>
    <sheetView showGridLines="0" topLeftCell="C15" zoomScaleNormal="100" workbookViewId="0">
      <selection activeCell="E42" sqref="E42"/>
    </sheetView>
  </sheetViews>
  <sheetFormatPr defaultColWidth="10.625" defaultRowHeight="11.8"/>
  <cols>
    <col min="1" max="1" width="9.125" style="15" hidden="1" customWidth="1"/>
    <col min="2" max="2" width="9.125" style="162" hidden="1" customWidth="1"/>
    <col min="3" max="3" width="3.75" style="33" customWidth="1"/>
    <col min="4" max="4" width="6.25" style="33" bestFit="1" customWidth="1"/>
    <col min="5" max="5" width="69.875" style="33" customWidth="1"/>
    <col min="6" max="6" width="12" style="33" bestFit="1" customWidth="1"/>
    <col min="7" max="7" width="39.625" style="33" customWidth="1"/>
    <col min="8" max="8" width="93.375" style="33" customWidth="1"/>
    <col min="9" max="9" width="3.75" style="33" customWidth="1"/>
    <col min="10" max="16384" width="10.625" style="33"/>
  </cols>
  <sheetData>
    <row r="1" spans="1:9" s="162" customFormat="1" hidden="1">
      <c r="A1" s="15"/>
      <c r="G1" s="162">
        <v>4</v>
      </c>
      <c r="H1" s="162">
        <v>5</v>
      </c>
    </row>
    <row r="2" spans="1:9" ht="2.95" customHeight="1"/>
    <row r="3" spans="1:9" ht="26.2" customHeight="1">
      <c r="D3" s="676" t="s">
        <v>507</v>
      </c>
      <c r="E3" s="663"/>
      <c r="F3" s="677"/>
    </row>
    <row r="4" spans="1:9" ht="12.45" hidden="1">
      <c r="C4" s="83"/>
      <c r="D4" s="12"/>
      <c r="E4" s="12"/>
      <c r="F4" s="12"/>
      <c r="G4" s="12"/>
      <c r="H4" s="12"/>
    </row>
    <row r="5" spans="1:9" hidden="1">
      <c r="C5" s="83"/>
      <c r="D5" s="65"/>
      <c r="E5" s="65"/>
      <c r="F5" s="65"/>
      <c r="G5" s="65"/>
      <c r="H5" s="65"/>
    </row>
    <row r="6" spans="1:9" ht="2.95" customHeight="1">
      <c r="C6" s="83"/>
      <c r="D6" s="83"/>
      <c r="E6" s="353"/>
      <c r="F6" s="375"/>
      <c r="G6" s="520">
        <v>22</v>
      </c>
    </row>
    <row r="7" spans="1:9">
      <c r="D7" s="606" t="s">
        <v>210</v>
      </c>
      <c r="E7" s="606"/>
      <c r="F7" s="606"/>
      <c r="G7" s="606"/>
      <c r="H7" s="678" t="s">
        <v>211</v>
      </c>
      <c r="I7" s="83"/>
    </row>
    <row r="8" spans="1:9" s="453" customFormat="1" ht="101.3" customHeight="1">
      <c r="A8" s="461"/>
      <c r="B8" s="460"/>
      <c r="D8" s="606" t="s">
        <v>25</v>
      </c>
      <c r="E8" s="661" t="s">
        <v>319</v>
      </c>
      <c r="F8" s="661" t="s">
        <v>144</v>
      </c>
      <c r="G8" s="473" t="s">
        <v>1858</v>
      </c>
      <c r="H8" s="679"/>
      <c r="I8" s="455"/>
    </row>
    <row r="9" spans="1:9" s="83" customFormat="1">
      <c r="A9" s="681"/>
      <c r="B9" s="681"/>
      <c r="C9" s="415"/>
      <c r="D9" s="606"/>
      <c r="E9" s="661"/>
      <c r="F9" s="661"/>
      <c r="G9" s="458" t="s">
        <v>205</v>
      </c>
      <c r="H9" s="680"/>
      <c r="I9" s="416"/>
    </row>
    <row r="10" spans="1:9" ht="10.5" customHeight="1">
      <c r="D10" s="85" t="s">
        <v>26</v>
      </c>
      <c r="E10" s="85" t="s">
        <v>0</v>
      </c>
      <c r="F10" s="85" t="s">
        <v>1</v>
      </c>
      <c r="G10" s="207">
        <f>G1</f>
        <v>4</v>
      </c>
      <c r="H10" s="207" t="str">
        <f>H1&amp;".2"</f>
        <v>5.2</v>
      </c>
    </row>
    <row r="11" spans="1:9" ht="23.6">
      <c r="D11" s="393">
        <v>1</v>
      </c>
      <c r="E11" s="394" t="s">
        <v>508</v>
      </c>
      <c r="F11" s="417" t="s">
        <v>509</v>
      </c>
      <c r="G11" s="471">
        <v>0</v>
      </c>
      <c r="H11" s="293" t="s">
        <v>511</v>
      </c>
      <c r="I11" s="438"/>
    </row>
    <row r="12" spans="1:9" ht="19">
      <c r="D12" s="393" t="s">
        <v>0</v>
      </c>
      <c r="E12" s="394" t="s">
        <v>510</v>
      </c>
      <c r="F12" s="474" t="s">
        <v>407</v>
      </c>
      <c r="G12" s="474" t="s">
        <v>407</v>
      </c>
      <c r="H12" s="428"/>
      <c r="I12" s="438"/>
    </row>
    <row r="13" spans="1:9" s="453" customFormat="1" ht="23.6">
      <c r="A13" s="461"/>
      <c r="B13" s="460"/>
      <c r="D13" s="463" t="s">
        <v>321</v>
      </c>
      <c r="E13" s="476" t="s">
        <v>512</v>
      </c>
      <c r="F13" s="475" t="s">
        <v>520</v>
      </c>
      <c r="G13" s="471">
        <v>0</v>
      </c>
      <c r="H13" s="293" t="s">
        <v>516</v>
      </c>
      <c r="I13" s="438"/>
    </row>
    <row r="14" spans="1:9" s="453" customFormat="1" ht="23.6">
      <c r="A14" s="461"/>
      <c r="B14" s="460"/>
      <c r="D14" s="463" t="s">
        <v>322</v>
      </c>
      <c r="E14" s="476" t="s">
        <v>513</v>
      </c>
      <c r="F14" s="475" t="s">
        <v>505</v>
      </c>
      <c r="G14" s="471">
        <v>0</v>
      </c>
      <c r="H14" s="293" t="s">
        <v>517</v>
      </c>
      <c r="I14" s="438"/>
    </row>
    <row r="15" spans="1:9" s="453" customFormat="1" ht="23.6">
      <c r="A15" s="461"/>
      <c r="B15" s="460"/>
      <c r="D15" s="463" t="s">
        <v>521</v>
      </c>
      <c r="E15" s="476" t="s">
        <v>514</v>
      </c>
      <c r="F15" s="475" t="s">
        <v>520</v>
      </c>
      <c r="G15" s="471">
        <v>0</v>
      </c>
      <c r="H15" s="293" t="s">
        <v>518</v>
      </c>
      <c r="I15" s="438"/>
    </row>
    <row r="16" spans="1:9" s="453" customFormat="1" ht="23.6">
      <c r="A16" s="461"/>
      <c r="B16" s="460"/>
      <c r="D16" s="463" t="s">
        <v>522</v>
      </c>
      <c r="E16" s="476" t="s">
        <v>515</v>
      </c>
      <c r="F16" s="475" t="s">
        <v>505</v>
      </c>
      <c r="G16" s="472">
        <v>0</v>
      </c>
      <c r="H16" s="428" t="s">
        <v>519</v>
      </c>
      <c r="I16" s="438"/>
    </row>
    <row r="17" spans="1:9" ht="19">
      <c r="D17" s="393" t="s">
        <v>1</v>
      </c>
      <c r="E17" s="394" t="s">
        <v>523</v>
      </c>
      <c r="F17" s="477" t="s">
        <v>236</v>
      </c>
      <c r="G17" s="478"/>
      <c r="H17" s="479"/>
      <c r="I17" s="438"/>
    </row>
    <row r="18" spans="1:9" ht="35.35">
      <c r="D18" s="393" t="s">
        <v>243</v>
      </c>
      <c r="E18" s="412" t="s">
        <v>524</v>
      </c>
      <c r="F18" s="470" t="s">
        <v>378</v>
      </c>
      <c r="G18" s="459">
        <v>0</v>
      </c>
      <c r="H18" s="430" t="s">
        <v>526</v>
      </c>
      <c r="I18" s="438"/>
    </row>
    <row r="19" spans="1:9" ht="35.35">
      <c r="D19" s="393" t="s">
        <v>404</v>
      </c>
      <c r="E19" s="412" t="s">
        <v>525</v>
      </c>
      <c r="F19" s="470" t="s">
        <v>378</v>
      </c>
      <c r="G19" s="457">
        <v>0</v>
      </c>
      <c r="H19" s="293" t="s">
        <v>527</v>
      </c>
      <c r="I19" s="438"/>
    </row>
    <row r="20" spans="1:9" ht="23.6">
      <c r="D20" s="393" t="s">
        <v>2</v>
      </c>
      <c r="E20" s="394" t="s">
        <v>541</v>
      </c>
      <c r="F20" s="475" t="s">
        <v>520</v>
      </c>
      <c r="G20" s="471">
        <f>G21+G22+G23+G26+G27</f>
        <v>72</v>
      </c>
      <c r="H20" s="293"/>
      <c r="I20" s="438"/>
    </row>
    <row r="21" spans="1:9" s="453" customFormat="1" ht="19">
      <c r="A21" s="461"/>
      <c r="B21" s="460"/>
      <c r="D21" s="463" t="s">
        <v>244</v>
      </c>
      <c r="E21" s="466" t="s">
        <v>533</v>
      </c>
      <c r="F21" s="475" t="s">
        <v>520</v>
      </c>
      <c r="G21" s="471">
        <v>12</v>
      </c>
      <c r="H21" s="293"/>
      <c r="I21" s="438"/>
    </row>
    <row r="22" spans="1:9" s="453" customFormat="1" ht="19">
      <c r="A22" s="461"/>
      <c r="B22" s="460"/>
      <c r="D22" s="463" t="s">
        <v>457</v>
      </c>
      <c r="E22" s="466" t="s">
        <v>534</v>
      </c>
      <c r="F22" s="475" t="s">
        <v>520</v>
      </c>
      <c r="G22" s="471">
        <v>12</v>
      </c>
      <c r="H22" s="293"/>
      <c r="I22" s="438"/>
    </row>
    <row r="23" spans="1:9" s="453" customFormat="1" ht="19">
      <c r="A23" s="461"/>
      <c r="B23" s="460"/>
      <c r="D23" s="463" t="s">
        <v>528</v>
      </c>
      <c r="E23" s="466" t="s">
        <v>535</v>
      </c>
      <c r="F23" s="475" t="s">
        <v>520</v>
      </c>
      <c r="G23" s="471">
        <f>G24+G25</f>
        <v>24</v>
      </c>
      <c r="H23" s="293"/>
      <c r="I23" s="438"/>
    </row>
    <row r="24" spans="1:9" s="453" customFormat="1" ht="19">
      <c r="A24" s="461"/>
      <c r="B24" s="460"/>
      <c r="D24" s="463" t="s">
        <v>529</v>
      </c>
      <c r="E24" s="467" t="s">
        <v>536</v>
      </c>
      <c r="F24" s="475" t="s">
        <v>520</v>
      </c>
      <c r="G24" s="471">
        <v>12</v>
      </c>
      <c r="H24" s="293"/>
      <c r="I24" s="438"/>
    </row>
    <row r="25" spans="1:9" s="453" customFormat="1" ht="19">
      <c r="A25" s="461"/>
      <c r="B25" s="460"/>
      <c r="D25" s="463" t="s">
        <v>530</v>
      </c>
      <c r="E25" s="467" t="s">
        <v>537</v>
      </c>
      <c r="F25" s="475" t="s">
        <v>520</v>
      </c>
      <c r="G25" s="471">
        <v>12</v>
      </c>
      <c r="H25" s="293"/>
      <c r="I25" s="438"/>
    </row>
    <row r="26" spans="1:9" s="453" customFormat="1" ht="19">
      <c r="A26" s="461"/>
      <c r="B26" s="460"/>
      <c r="D26" s="463" t="s">
        <v>531</v>
      </c>
      <c r="E26" s="466" t="s">
        <v>538</v>
      </c>
      <c r="F26" s="475" t="s">
        <v>520</v>
      </c>
      <c r="G26" s="471">
        <v>12</v>
      </c>
      <c r="H26" s="293"/>
      <c r="I26" s="438"/>
    </row>
    <row r="27" spans="1:9" s="453" customFormat="1" ht="19">
      <c r="A27" s="461"/>
      <c r="B27" s="460"/>
      <c r="D27" s="463" t="s">
        <v>532</v>
      </c>
      <c r="E27" s="466" t="s">
        <v>539</v>
      </c>
      <c r="F27" s="475" t="s">
        <v>520</v>
      </c>
      <c r="G27" s="471">
        <v>12</v>
      </c>
      <c r="H27" s="293"/>
      <c r="I27" s="438"/>
    </row>
    <row r="28" spans="1:9" ht="35.35">
      <c r="D28" s="393" t="s">
        <v>12</v>
      </c>
      <c r="E28" s="394" t="s">
        <v>540</v>
      </c>
      <c r="F28" s="475" t="s">
        <v>520</v>
      </c>
      <c r="G28" s="471">
        <f>G29+G30+G31+G32+G33+G34+G35</f>
        <v>4</v>
      </c>
      <c r="H28" s="293"/>
      <c r="I28" s="438"/>
    </row>
    <row r="29" spans="1:9" s="453" customFormat="1" ht="19">
      <c r="A29" s="461"/>
      <c r="B29" s="460"/>
      <c r="D29" s="463" t="s">
        <v>254</v>
      </c>
      <c r="E29" s="466" t="s">
        <v>533</v>
      </c>
      <c r="F29" s="475" t="s">
        <v>520</v>
      </c>
      <c r="G29" s="471">
        <v>0</v>
      </c>
      <c r="H29" s="293"/>
      <c r="I29" s="438"/>
    </row>
    <row r="30" spans="1:9" s="453" customFormat="1" ht="19">
      <c r="A30" s="461"/>
      <c r="B30" s="460"/>
      <c r="D30" s="463" t="s">
        <v>458</v>
      </c>
      <c r="E30" s="466" t="s">
        <v>534</v>
      </c>
      <c r="F30" s="475" t="s">
        <v>520</v>
      </c>
      <c r="G30" s="471">
        <v>4</v>
      </c>
      <c r="H30" s="293"/>
      <c r="I30" s="438"/>
    </row>
    <row r="31" spans="1:9" s="453" customFormat="1" ht="19">
      <c r="A31" s="461"/>
      <c r="B31" s="460"/>
      <c r="D31" s="463" t="s">
        <v>542</v>
      </c>
      <c r="E31" s="466" t="s">
        <v>535</v>
      </c>
      <c r="F31" s="475" t="s">
        <v>520</v>
      </c>
      <c r="G31" s="471">
        <v>0</v>
      </c>
      <c r="H31" s="293"/>
      <c r="I31" s="438"/>
    </row>
    <row r="32" spans="1:9" s="453" customFormat="1" ht="19">
      <c r="A32" s="461"/>
      <c r="B32" s="460"/>
      <c r="D32" s="463" t="s">
        <v>543</v>
      </c>
      <c r="E32" s="467" t="s">
        <v>536</v>
      </c>
      <c r="F32" s="475" t="s">
        <v>520</v>
      </c>
      <c r="G32" s="471">
        <v>0</v>
      </c>
      <c r="H32" s="293"/>
      <c r="I32" s="438"/>
    </row>
    <row r="33" spans="1:9" s="453" customFormat="1" ht="19">
      <c r="A33" s="461"/>
      <c r="B33" s="460"/>
      <c r="D33" s="463" t="s">
        <v>544</v>
      </c>
      <c r="E33" s="467" t="s">
        <v>537</v>
      </c>
      <c r="F33" s="475" t="s">
        <v>520</v>
      </c>
      <c r="G33" s="471">
        <v>0</v>
      </c>
      <c r="H33" s="293"/>
      <c r="I33" s="438"/>
    </row>
    <row r="34" spans="1:9" s="453" customFormat="1" ht="19">
      <c r="A34" s="461"/>
      <c r="B34" s="460"/>
      <c r="D34" s="463" t="s">
        <v>545</v>
      </c>
      <c r="E34" s="466" t="s">
        <v>538</v>
      </c>
      <c r="F34" s="475" t="s">
        <v>520</v>
      </c>
      <c r="G34" s="471">
        <v>0</v>
      </c>
      <c r="H34" s="293"/>
      <c r="I34" s="438"/>
    </row>
    <row r="35" spans="1:9" s="453" customFormat="1" ht="19">
      <c r="A35" s="461"/>
      <c r="B35" s="460"/>
      <c r="D35" s="463" t="s">
        <v>546</v>
      </c>
      <c r="E35" s="466" t="s">
        <v>539</v>
      </c>
      <c r="F35" s="475" t="s">
        <v>520</v>
      </c>
      <c r="G35" s="471">
        <v>0</v>
      </c>
      <c r="H35" s="293"/>
      <c r="I35" s="438"/>
    </row>
    <row r="36" spans="1:9" s="453" customFormat="1" ht="19">
      <c r="A36" s="461"/>
      <c r="B36" s="460"/>
      <c r="D36" s="463" t="s">
        <v>13</v>
      </c>
      <c r="E36" s="464" t="s">
        <v>547</v>
      </c>
      <c r="F36" s="470" t="s">
        <v>378</v>
      </c>
      <c r="G36" s="459">
        <v>0</v>
      </c>
      <c r="H36" s="430" t="s">
        <v>548</v>
      </c>
      <c r="I36" s="438"/>
    </row>
    <row r="37" spans="1:9" ht="19">
      <c r="D37" s="463" t="s">
        <v>31</v>
      </c>
      <c r="E37" s="394" t="s">
        <v>549</v>
      </c>
      <c r="F37" s="477" t="s">
        <v>550</v>
      </c>
      <c r="G37" s="471">
        <v>0</v>
      </c>
      <c r="H37" s="293"/>
      <c r="I37" s="438"/>
    </row>
    <row r="38" spans="1:9" s="453" customFormat="1" ht="35.35">
      <c r="A38" s="461"/>
      <c r="B38" s="460"/>
      <c r="D38" s="463" t="s">
        <v>32</v>
      </c>
      <c r="E38" s="464" t="s">
        <v>551</v>
      </c>
      <c r="F38" s="477" t="s">
        <v>236</v>
      </c>
      <c r="G38" s="595" t="s">
        <v>1869</v>
      </c>
      <c r="H38" s="293" t="s">
        <v>553</v>
      </c>
      <c r="I38" s="438"/>
    </row>
    <row r="39" spans="1:9" ht="47.15">
      <c r="D39" s="393" t="s">
        <v>359</v>
      </c>
      <c r="E39" s="412" t="s">
        <v>552</v>
      </c>
      <c r="F39" s="417" t="s">
        <v>236</v>
      </c>
      <c r="G39" s="595" t="s">
        <v>1869</v>
      </c>
      <c r="H39" s="293" t="s">
        <v>553</v>
      </c>
      <c r="I39" s="438"/>
    </row>
    <row r="40" spans="1:9">
      <c r="E40" s="418"/>
      <c r="F40" s="145"/>
      <c r="G40" s="145"/>
      <c r="H40" s="145"/>
    </row>
  </sheetData>
  <sheetProtection password="FA9C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3:G16 G11 G20:G35 G37">
      <formula1>0</formula1>
      <formula2>9.99999999999999E+23</formula2>
    </dataValidation>
    <dataValidation type="decimal" allowBlank="1" showErrorMessage="1" errorTitle="Ошибка" error="Введите значение от 0 до 100%" sqref="G18:G19 G36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8:G39">
      <formula1>900</formula1>
    </dataValidation>
  </dataValidations>
  <hyperlinks>
    <hyperlink ref="G38" location="'Форма 2.8'!$G$38" tooltip="Кликните по гиперссылке, чтобы перейти по гиперссылке или отредактировать её" display="https://portal.eias.ru/Portal/DownloadPage.aspx?type=12&amp;guid=574e3892-569d-46ff-9245-2df10674cc24"/>
    <hyperlink ref="G39" location="'Форма 2.8'!$G$39" tooltip="Кликните по гиперссылке, чтобы перейти по гиперссылке или отредактировать её" display="https://portal.eias.ru/Portal/DownloadPage.aspx?type=12&amp;guid=574e3892-569d-46ff-9245-2df10674cc24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625" defaultRowHeight="15.05"/>
  <cols>
    <col min="1" max="1" width="9.125" style="44" hidden="1" customWidth="1"/>
    <col min="2" max="2" width="9.125" style="453" hidden="1" customWidth="1"/>
    <col min="3" max="3" width="3.75" style="49" customWidth="1"/>
    <col min="4" max="4" width="9.75" style="453" customWidth="1"/>
    <col min="5" max="5" width="37.75" style="453" customWidth="1"/>
    <col min="6" max="6" width="66.875" style="453" customWidth="1"/>
    <col min="7" max="7" width="116" style="453" customWidth="1"/>
    <col min="8" max="8" width="93.375" style="460" customWidth="1"/>
    <col min="9" max="17" width="10.625" style="453"/>
    <col min="18" max="18" width="10.625" style="218"/>
    <col min="19" max="16384" width="10.625" style="453"/>
  </cols>
  <sheetData>
    <row r="1" spans="1:21" s="460" customFormat="1" ht="15.05" hidden="1" customHeight="1">
      <c r="C1" s="206"/>
      <c r="G1" s="460">
        <v>4</v>
      </c>
      <c r="R1" s="219"/>
    </row>
    <row r="2" spans="1:21" s="460" customFormat="1" ht="15.05" hidden="1" customHeight="1">
      <c r="C2" s="206"/>
      <c r="R2" s="219"/>
    </row>
    <row r="3" spans="1:21" s="460" customFormat="1" ht="15.05" hidden="1" customHeight="1">
      <c r="C3" s="206"/>
      <c r="R3" s="219"/>
    </row>
    <row r="4" spans="1:21" ht="11.3" customHeight="1">
      <c r="C4" s="82"/>
      <c r="D4" s="455"/>
      <c r="E4" s="455"/>
      <c r="F4" s="455"/>
      <c r="G4" s="455"/>
    </row>
    <row r="5" spans="1:21">
      <c r="C5" s="82"/>
      <c r="D5" s="648" t="s">
        <v>229</v>
      </c>
      <c r="E5" s="648"/>
      <c r="F5" s="648"/>
      <c r="G5" s="648"/>
      <c r="H5" s="208"/>
    </row>
    <row r="6" spans="1:21" ht="15.05" customHeight="1">
      <c r="C6" s="82"/>
      <c r="D6" s="649" t="str">
        <f>IF(org=0,"Не определено",org)</f>
        <v>АО "Аэропорт Архангельск"</v>
      </c>
      <c r="E6" s="649"/>
      <c r="F6" s="649"/>
      <c r="G6" s="649"/>
      <c r="H6" s="208"/>
    </row>
    <row r="7" spans="1:21" s="570" customFormat="1">
      <c r="D7" s="322"/>
      <c r="E7" s="286"/>
      <c r="F7" s="286"/>
      <c r="G7" s="286"/>
      <c r="U7" s="225"/>
    </row>
    <row r="8" spans="1:21" s="67" customFormat="1">
      <c r="C8" s="124">
        <v>22</v>
      </c>
      <c r="D8" s="650" t="s">
        <v>221</v>
      </c>
      <c r="E8" s="651"/>
      <c r="F8" s="651"/>
      <c r="G8" s="652"/>
      <c r="U8" s="230"/>
    </row>
    <row r="9" spans="1:21" ht="11.3" customHeight="1">
      <c r="D9" s="653" t="s">
        <v>210</v>
      </c>
      <c r="E9" s="653"/>
      <c r="F9" s="653"/>
      <c r="G9" s="654" t="s">
        <v>211</v>
      </c>
    </row>
    <row r="10" spans="1:21" ht="11.3" customHeight="1">
      <c r="A10" s="44" t="s">
        <v>502</v>
      </c>
      <c r="D10" s="583" t="s">
        <v>25</v>
      </c>
      <c r="E10" s="299"/>
      <c r="F10" s="300" t="s">
        <v>205</v>
      </c>
      <c r="G10" s="655"/>
    </row>
    <row r="11" spans="1:21" ht="11.95" customHeight="1">
      <c r="D11" s="317" t="s">
        <v>26</v>
      </c>
      <c r="E11" s="301">
        <v>2</v>
      </c>
      <c r="F11" s="302">
        <v>3</v>
      </c>
      <c r="G11" s="303">
        <v>4</v>
      </c>
    </row>
    <row r="12" spans="1:21">
      <c r="D12" s="578">
        <v>1</v>
      </c>
      <c r="E12" s="305" t="s">
        <v>230</v>
      </c>
      <c r="F12" s="325" t="str">
        <f>IF(form_up_date="","",form_up_date)</f>
        <v>22.04.2022</v>
      </c>
      <c r="G12" s="327" t="s">
        <v>231</v>
      </c>
    </row>
    <row r="13" spans="1:21" ht="47.15">
      <c r="D13" s="578" t="s">
        <v>242</v>
      </c>
      <c r="E13" s="305" t="s">
        <v>232</v>
      </c>
      <c r="F13" s="325" t="s">
        <v>1857</v>
      </c>
      <c r="G13" s="306" t="s">
        <v>303</v>
      </c>
    </row>
    <row r="14" spans="1:21" ht="23.6">
      <c r="D14" s="578" t="s">
        <v>243</v>
      </c>
      <c r="E14" s="305" t="s">
        <v>233</v>
      </c>
      <c r="F14" s="325" t="s">
        <v>666</v>
      </c>
      <c r="G14" s="327" t="s">
        <v>234</v>
      </c>
    </row>
    <row r="15" spans="1:21" ht="23.6">
      <c r="D15" s="578" t="s">
        <v>244</v>
      </c>
      <c r="E15" s="305" t="s">
        <v>235</v>
      </c>
      <c r="F15" s="326" t="s">
        <v>236</v>
      </c>
      <c r="G15" s="306"/>
    </row>
    <row r="16" spans="1:21">
      <c r="D16" s="304" t="str">
        <f>D15&amp;".1"</f>
        <v>4.1.1</v>
      </c>
      <c r="E16" s="307" t="s">
        <v>3</v>
      </c>
      <c r="F16" s="325" t="str">
        <f>IF(region_name="","",region_name)</f>
        <v>Архангельская область</v>
      </c>
      <c r="G16" s="327" t="s">
        <v>237</v>
      </c>
    </row>
    <row r="17" spans="4:7" ht="23.6">
      <c r="D17" s="578" t="s">
        <v>245</v>
      </c>
      <c r="E17" s="308" t="s">
        <v>238</v>
      </c>
      <c r="F17" s="325" t="s">
        <v>1455</v>
      </c>
      <c r="G17" s="328" t="s">
        <v>239</v>
      </c>
    </row>
    <row r="18" spans="4:7" ht="58.95">
      <c r="D18" s="578" t="s">
        <v>246</v>
      </c>
      <c r="E18" s="309" t="s">
        <v>240</v>
      </c>
      <c r="F18" s="325" t="s">
        <v>1859</v>
      </c>
      <c r="G18" s="316" t="s">
        <v>302</v>
      </c>
    </row>
    <row r="19" spans="4:7">
      <c r="D19" s="310"/>
      <c r="E19" s="311"/>
      <c r="F19" s="312"/>
      <c r="G19" s="313"/>
    </row>
    <row r="20" spans="4:7">
      <c r="D20" s="314"/>
      <c r="E20" s="647" t="s">
        <v>241</v>
      </c>
      <c r="F20" s="647"/>
      <c r="G20" s="31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6"/>
  <dimension ref="A1:N81"/>
  <sheetViews>
    <sheetView showGridLines="0" topLeftCell="D4" zoomScaleNormal="100" workbookViewId="0"/>
  </sheetViews>
  <sheetFormatPr defaultColWidth="10.625" defaultRowHeight="11.8"/>
  <cols>
    <col min="1" max="1" width="8" style="162" hidden="1" customWidth="1"/>
    <col min="2" max="2" width="4.125" style="15" hidden="1" customWidth="1"/>
    <col min="3" max="3" width="2" style="162" hidden="1" customWidth="1"/>
    <col min="4" max="4" width="3.75" style="162" customWidth="1"/>
    <col min="5" max="5" width="3.75" style="33" customWidth="1"/>
    <col min="6" max="6" width="7.75" style="33" customWidth="1"/>
    <col min="7" max="7" width="49.125" style="33" customWidth="1"/>
    <col min="8" max="8" width="14" style="33" customWidth="1"/>
    <col min="9" max="9" width="25.75" style="33" customWidth="1"/>
    <col min="10" max="10" width="25.75" style="33" hidden="1" customWidth="1"/>
    <col min="11" max="11" width="12.625" style="33" customWidth="1"/>
    <col min="12" max="12" width="1.75" style="33" hidden="1" customWidth="1"/>
    <col min="13" max="13" width="139.75" style="33" customWidth="1"/>
    <col min="14" max="74" width="24.875" style="33" customWidth="1"/>
    <col min="75" max="16384" width="10.625" style="33"/>
  </cols>
  <sheetData>
    <row r="1" spans="1:14" ht="11.3" hidden="1" customHeight="1"/>
    <row r="2" spans="1:14" ht="11.3" hidden="1" customHeight="1"/>
    <row r="3" spans="1:14" ht="11.3" hidden="1" customHeight="1"/>
    <row r="4" spans="1:14" ht="2.95" customHeight="1">
      <c r="E4" s="83"/>
      <c r="F4" s="83"/>
      <c r="G4" s="83"/>
      <c r="H4" s="83"/>
      <c r="I4" s="84"/>
    </row>
    <row r="5" spans="1:14" ht="16.55" customHeight="1">
      <c r="E5" s="83"/>
      <c r="F5" s="667" t="s">
        <v>554</v>
      </c>
      <c r="G5" s="668"/>
      <c r="H5" s="668"/>
      <c r="I5" s="669"/>
    </row>
    <row r="6" spans="1:14" ht="16.55" customHeight="1">
      <c r="E6" s="83"/>
      <c r="F6" s="83"/>
      <c r="G6" s="353"/>
      <c r="H6" s="353"/>
      <c r="I6" s="520"/>
    </row>
    <row r="7" spans="1:14" ht="18" customHeight="1">
      <c r="E7" s="83"/>
      <c r="F7" s="606" t="s">
        <v>210</v>
      </c>
      <c r="G7" s="606"/>
      <c r="H7" s="606"/>
      <c r="I7" s="606"/>
      <c r="J7" s="606"/>
      <c r="K7" s="606"/>
      <c r="L7" s="606"/>
      <c r="M7" s="606" t="s">
        <v>211</v>
      </c>
    </row>
    <row r="8" spans="1:14" s="453" customFormat="1">
      <c r="A8" s="460"/>
      <c r="B8" s="461"/>
      <c r="C8" s="460"/>
      <c r="D8" s="460"/>
      <c r="E8" s="455"/>
      <c r="F8" s="606" t="s">
        <v>25</v>
      </c>
      <c r="G8" s="661" t="s">
        <v>228</v>
      </c>
      <c r="H8" s="661" t="s">
        <v>144</v>
      </c>
      <c r="I8" s="684"/>
      <c r="J8" s="685"/>
      <c r="K8" s="686"/>
      <c r="L8" s="293"/>
      <c r="M8" s="606"/>
    </row>
    <row r="9" spans="1:14" ht="23.6">
      <c r="F9" s="606"/>
      <c r="G9" s="661"/>
      <c r="H9" s="661"/>
      <c r="I9" s="516" t="s">
        <v>558</v>
      </c>
      <c r="J9" s="516" t="s">
        <v>557</v>
      </c>
      <c r="K9" s="490" t="s">
        <v>353</v>
      </c>
      <c r="L9" s="293"/>
      <c r="M9" s="606"/>
      <c r="N9" s="390"/>
    </row>
    <row r="10" spans="1:14">
      <c r="F10" s="11" t="s">
        <v>26</v>
      </c>
      <c r="G10" s="85" t="s">
        <v>0</v>
      </c>
      <c r="H10" s="85" t="s">
        <v>1</v>
      </c>
      <c r="I10" s="85" t="s">
        <v>2</v>
      </c>
      <c r="J10" s="391" t="s">
        <v>632</v>
      </c>
      <c r="K10" s="559"/>
      <c r="L10" s="392"/>
      <c r="M10" s="519"/>
      <c r="N10" s="390"/>
    </row>
    <row r="11" spans="1:14" ht="19">
      <c r="F11" s="393">
        <v>1</v>
      </c>
      <c r="G11" s="394" t="s">
        <v>559</v>
      </c>
      <c r="H11" s="376" t="s">
        <v>236</v>
      </c>
      <c r="I11" s="395"/>
      <c r="J11" s="517"/>
      <c r="K11" s="560"/>
      <c r="L11" s="392"/>
      <c r="M11" s="293"/>
      <c r="N11" s="480"/>
    </row>
    <row r="12" spans="1:14" ht="19">
      <c r="F12" s="393">
        <v>2</v>
      </c>
      <c r="G12" s="394" t="s">
        <v>354</v>
      </c>
      <c r="H12" s="376" t="s">
        <v>236</v>
      </c>
      <c r="I12" s="250"/>
      <c r="J12" s="376" t="s">
        <v>236</v>
      </c>
      <c r="K12" s="560"/>
      <c r="L12" s="392"/>
      <c r="M12" s="293" t="s">
        <v>564</v>
      </c>
      <c r="N12" s="480"/>
    </row>
    <row r="13" spans="1:14" s="453" customFormat="1" ht="19">
      <c r="A13" s="460"/>
      <c r="B13" s="461"/>
      <c r="C13" s="460"/>
      <c r="D13" s="460"/>
      <c r="F13" s="463" t="s">
        <v>242</v>
      </c>
      <c r="G13" s="466" t="s">
        <v>560</v>
      </c>
      <c r="H13" s="465" t="s">
        <v>236</v>
      </c>
      <c r="I13" s="250"/>
      <c r="J13" s="465" t="s">
        <v>236</v>
      </c>
      <c r="K13" s="560"/>
      <c r="L13" s="462"/>
      <c r="M13" s="293" t="s">
        <v>563</v>
      </c>
      <c r="N13" s="480"/>
    </row>
    <row r="14" spans="1:14" ht="35.35">
      <c r="F14" s="393" t="s">
        <v>1</v>
      </c>
      <c r="G14" s="394" t="s">
        <v>561</v>
      </c>
      <c r="H14" s="376" t="s">
        <v>236</v>
      </c>
      <c r="I14" s="395"/>
      <c r="J14" s="376" t="s">
        <v>236</v>
      </c>
      <c r="K14" s="560"/>
      <c r="L14" s="392"/>
      <c r="M14" s="293" t="s">
        <v>562</v>
      </c>
      <c r="N14" s="480"/>
    </row>
    <row r="15" spans="1:14" ht="23.6">
      <c r="F15" s="393" t="s">
        <v>2</v>
      </c>
      <c r="G15" s="394" t="s">
        <v>565</v>
      </c>
      <c r="H15" s="376" t="s">
        <v>236</v>
      </c>
      <c r="I15" s="517"/>
      <c r="J15" s="376" t="s">
        <v>236</v>
      </c>
      <c r="K15" s="560"/>
      <c r="L15" s="392"/>
      <c r="M15" s="293" t="s">
        <v>566</v>
      </c>
      <c r="N15" s="480"/>
    </row>
    <row r="16" spans="1:14" ht="23.6">
      <c r="F16" s="393" t="s">
        <v>12</v>
      </c>
      <c r="G16" s="394" t="s">
        <v>355</v>
      </c>
      <c r="H16" s="376" t="s">
        <v>236</v>
      </c>
      <c r="I16" s="517"/>
      <c r="J16" s="376" t="s">
        <v>236</v>
      </c>
      <c r="K16" s="560"/>
      <c r="L16" s="392"/>
      <c r="M16" s="293"/>
      <c r="N16" s="480"/>
    </row>
    <row r="17" spans="1:14" ht="23.6">
      <c r="F17" s="393" t="s">
        <v>13</v>
      </c>
      <c r="G17" s="394" t="s">
        <v>567</v>
      </c>
      <c r="H17" s="376" t="s">
        <v>236</v>
      </c>
      <c r="I17" s="567"/>
      <c r="J17" s="250"/>
      <c r="K17" s="560"/>
      <c r="L17" s="392"/>
      <c r="M17" s="293" t="s">
        <v>568</v>
      </c>
      <c r="N17" s="480"/>
    </row>
    <row r="18" spans="1:14" ht="23.6">
      <c r="F18" s="393" t="s">
        <v>31</v>
      </c>
      <c r="G18" s="394" t="s">
        <v>569</v>
      </c>
      <c r="H18" s="376" t="s">
        <v>236</v>
      </c>
      <c r="I18" s="567"/>
      <c r="J18" s="250"/>
      <c r="K18" s="560"/>
      <c r="L18" s="392"/>
      <c r="M18" s="293" t="s">
        <v>570</v>
      </c>
      <c r="N18" s="480"/>
    </row>
    <row r="19" spans="1:14" ht="58.95">
      <c r="F19" s="393" t="s">
        <v>32</v>
      </c>
      <c r="G19" s="394" t="s">
        <v>571</v>
      </c>
      <c r="H19" s="376" t="s">
        <v>409</v>
      </c>
      <c r="I19" s="396">
        <f>SUM(J19:K19)</f>
        <v>0</v>
      </c>
      <c r="J19" s="396">
        <f>SUMIF(List06_flag_year,"y",J20:J26)</f>
        <v>0</v>
      </c>
      <c r="K19" s="561"/>
      <c r="L19" s="397"/>
      <c r="M19" s="293" t="s">
        <v>572</v>
      </c>
      <c r="N19" s="481"/>
    </row>
    <row r="20" spans="1:14" ht="35.35" hidden="1">
      <c r="B20" s="687" t="s">
        <v>356</v>
      </c>
      <c r="F20" s="393" t="str">
        <f>B20</f>
        <v>8.0</v>
      </c>
      <c r="G20" s="484"/>
      <c r="H20" s="376" t="s">
        <v>409</v>
      </c>
      <c r="I20" s="396">
        <f>SUM(I21:I22)</f>
        <v>0</v>
      </c>
      <c r="J20" s="396">
        <f>SUM(J21:J22)</f>
        <v>0</v>
      </c>
      <c r="K20" s="561" t="s">
        <v>61</v>
      </c>
      <c r="L20" s="397"/>
      <c r="M20" s="293" t="s">
        <v>573</v>
      </c>
      <c r="N20" s="481"/>
    </row>
    <row r="21" spans="1:14" ht="47.15" hidden="1">
      <c r="B21" s="687"/>
      <c r="C21" s="162">
        <v>1</v>
      </c>
      <c r="F21" s="398" t="str">
        <f>B20&amp;"."&amp;C21</f>
        <v>8.0.1</v>
      </c>
      <c r="G21" s="514"/>
      <c r="H21" s="399" t="s">
        <v>409</v>
      </c>
      <c r="I21" s="471"/>
      <c r="J21" s="5"/>
      <c r="K21" s="561" t="s">
        <v>357</v>
      </c>
      <c r="L21" s="397"/>
      <c r="M21" s="293" t="s">
        <v>574</v>
      </c>
      <c r="N21" s="481"/>
    </row>
    <row r="22" spans="1:14" ht="19" hidden="1">
      <c r="B22" s="687"/>
      <c r="F22" s="400"/>
      <c r="G22" s="401" t="s">
        <v>358</v>
      </c>
      <c r="H22" s="402"/>
      <c r="I22" s="403"/>
      <c r="J22" s="403"/>
      <c r="K22" s="562"/>
      <c r="L22" s="397"/>
      <c r="M22" s="293"/>
      <c r="N22" s="481"/>
    </row>
    <row r="23" spans="1:14" ht="35.35">
      <c r="B23" s="687" t="s">
        <v>359</v>
      </c>
      <c r="D23" s="140"/>
      <c r="F23" s="404" t="str">
        <f>B23</f>
        <v>8.1</v>
      </c>
      <c r="G23" s="484"/>
      <c r="H23" s="405" t="s">
        <v>409</v>
      </c>
      <c r="I23" s="406">
        <f>SUM(I24:I25)</f>
        <v>0</v>
      </c>
      <c r="J23" s="396">
        <f>SUM(J24:J25)</f>
        <v>0</v>
      </c>
      <c r="K23" s="561" t="s">
        <v>61</v>
      </c>
      <c r="L23" s="397"/>
      <c r="M23" s="293" t="s">
        <v>573</v>
      </c>
      <c r="N23" s="481"/>
    </row>
    <row r="24" spans="1:14" ht="47.15">
      <c r="B24" s="687"/>
      <c r="C24" s="162">
        <v>1</v>
      </c>
      <c r="F24" s="407" t="str">
        <f>B23&amp;"."&amp;C24</f>
        <v>8.1.1</v>
      </c>
      <c r="G24" s="514"/>
      <c r="H24" s="376" t="s">
        <v>409</v>
      </c>
      <c r="I24" s="471"/>
      <c r="J24" s="5"/>
      <c r="K24" s="561" t="s">
        <v>357</v>
      </c>
      <c r="L24" s="397"/>
      <c r="M24" s="293" t="s">
        <v>574</v>
      </c>
      <c r="N24" s="481"/>
    </row>
    <row r="25" spans="1:14" ht="19">
      <c r="B25" s="687"/>
      <c r="F25" s="408"/>
      <c r="G25" s="401" t="s">
        <v>358</v>
      </c>
      <c r="H25" s="402"/>
      <c r="I25" s="403"/>
      <c r="J25" s="403"/>
      <c r="K25" s="562"/>
      <c r="L25" s="397"/>
      <c r="M25" s="293"/>
      <c r="N25" s="481"/>
    </row>
    <row r="26" spans="1:14" ht="19">
      <c r="F26" s="499"/>
      <c r="G26" s="489" t="s">
        <v>360</v>
      </c>
      <c r="H26" s="489"/>
      <c r="I26" s="488"/>
      <c r="J26" s="488"/>
      <c r="K26" s="562"/>
      <c r="L26" s="410"/>
      <c r="M26" s="293"/>
      <c r="N26" s="481"/>
    </row>
    <row r="27" spans="1:14" ht="19">
      <c r="F27" s="297" t="s">
        <v>339</v>
      </c>
      <c r="G27" s="496" t="s">
        <v>361</v>
      </c>
      <c r="H27" s="495" t="s">
        <v>236</v>
      </c>
      <c r="I27" s="495" t="s">
        <v>236</v>
      </c>
      <c r="J27" s="495" t="s">
        <v>236</v>
      </c>
      <c r="K27" s="563"/>
      <c r="L27" s="410"/>
      <c r="M27" s="293"/>
      <c r="N27" s="481"/>
    </row>
    <row r="28" spans="1:14" ht="19">
      <c r="A28" s="411"/>
      <c r="B28" s="411"/>
      <c r="F28" s="297" t="s">
        <v>362</v>
      </c>
      <c r="G28" s="497" t="s">
        <v>363</v>
      </c>
      <c r="H28" s="495" t="s">
        <v>236</v>
      </c>
      <c r="I28" s="495" t="s">
        <v>236</v>
      </c>
      <c r="J28" s="495" t="s">
        <v>236</v>
      </c>
      <c r="K28" s="563"/>
      <c r="L28" s="410"/>
      <c r="M28" s="293"/>
      <c r="N28" s="481"/>
    </row>
    <row r="29" spans="1:14" ht="19">
      <c r="A29" s="411"/>
      <c r="B29" s="411"/>
      <c r="F29" s="297" t="s">
        <v>365</v>
      </c>
      <c r="G29" s="498" t="s">
        <v>366</v>
      </c>
      <c r="H29" s="495" t="s">
        <v>364</v>
      </c>
      <c r="I29" s="504"/>
      <c r="J29" s="504"/>
      <c r="K29" s="563"/>
      <c r="L29" s="410"/>
      <c r="M29" s="293"/>
      <c r="N29" s="481"/>
    </row>
    <row r="30" spans="1:14" ht="19">
      <c r="A30" s="411"/>
      <c r="B30" s="411"/>
      <c r="F30" s="297" t="s">
        <v>367</v>
      </c>
      <c r="G30" s="498" t="s">
        <v>368</v>
      </c>
      <c r="H30" s="495" t="s">
        <v>364</v>
      </c>
      <c r="I30" s="504"/>
      <c r="J30" s="504"/>
      <c r="K30" s="563"/>
      <c r="L30" s="410"/>
      <c r="M30" s="293"/>
      <c r="N30" s="481"/>
    </row>
    <row r="31" spans="1:14" ht="19">
      <c r="A31" s="411"/>
      <c r="B31" s="411"/>
      <c r="F31" s="297" t="s">
        <v>369</v>
      </c>
      <c r="G31" s="497" t="s">
        <v>370</v>
      </c>
      <c r="H31" s="495" t="s">
        <v>236</v>
      </c>
      <c r="I31" s="495" t="s">
        <v>236</v>
      </c>
      <c r="J31" s="495" t="s">
        <v>236</v>
      </c>
      <c r="K31" s="563"/>
      <c r="L31" s="410"/>
      <c r="M31" s="293"/>
      <c r="N31" s="423"/>
    </row>
    <row r="32" spans="1:14" ht="23.6">
      <c r="A32" s="411"/>
      <c r="B32" s="411"/>
      <c r="F32" s="297" t="s">
        <v>371</v>
      </c>
      <c r="G32" s="498" t="s">
        <v>366</v>
      </c>
      <c r="H32" s="495" t="s">
        <v>592</v>
      </c>
      <c r="I32" s="504"/>
      <c r="J32" s="504"/>
      <c r="K32" s="563"/>
      <c r="L32" s="410"/>
      <c r="M32" s="293" t="s">
        <v>600</v>
      </c>
      <c r="N32" s="423"/>
    </row>
    <row r="33" spans="1:14" ht="35.35">
      <c r="A33" s="411"/>
      <c r="B33" s="411"/>
      <c r="F33" s="297" t="s">
        <v>372</v>
      </c>
      <c r="G33" s="498" t="s">
        <v>368</v>
      </c>
      <c r="H33" s="495" t="s">
        <v>592</v>
      </c>
      <c r="I33" s="504"/>
      <c r="J33" s="504"/>
      <c r="K33" s="563"/>
      <c r="L33" s="410"/>
      <c r="M33" s="293" t="s">
        <v>601</v>
      </c>
      <c r="N33" s="423"/>
    </row>
    <row r="34" spans="1:14" ht="23.6">
      <c r="A34" s="411"/>
      <c r="B34" s="411"/>
      <c r="F34" s="297" t="s">
        <v>373</v>
      </c>
      <c r="G34" s="497" t="s">
        <v>374</v>
      </c>
      <c r="H34" s="495" t="s">
        <v>236</v>
      </c>
      <c r="I34" s="495" t="s">
        <v>236</v>
      </c>
      <c r="J34" s="495" t="s">
        <v>236</v>
      </c>
      <c r="K34" s="563"/>
      <c r="L34" s="410"/>
      <c r="M34" s="293"/>
      <c r="N34" s="423"/>
    </row>
    <row r="35" spans="1:14" ht="19">
      <c r="A35" s="411"/>
      <c r="B35" s="411"/>
      <c r="F35" s="297" t="s">
        <v>375</v>
      </c>
      <c r="G35" s="498" t="s">
        <v>366</v>
      </c>
      <c r="H35" s="495" t="s">
        <v>593</v>
      </c>
      <c r="I35" s="504"/>
      <c r="J35" s="504"/>
      <c r="K35" s="563"/>
      <c r="L35" s="410"/>
      <c r="M35" s="293" t="s">
        <v>602</v>
      </c>
      <c r="N35" s="423"/>
    </row>
    <row r="36" spans="1:14" ht="19">
      <c r="A36" s="411"/>
      <c r="B36" s="411"/>
      <c r="F36" s="297" t="s">
        <v>376</v>
      </c>
      <c r="G36" s="498" t="s">
        <v>368</v>
      </c>
      <c r="H36" s="495" t="s">
        <v>593</v>
      </c>
      <c r="I36" s="504"/>
      <c r="J36" s="504"/>
      <c r="K36" s="563"/>
      <c r="L36" s="410"/>
      <c r="M36" s="293" t="s">
        <v>603</v>
      </c>
      <c r="N36" s="423"/>
    </row>
    <row r="37" spans="1:14" ht="19">
      <c r="A37" s="411"/>
      <c r="B37" s="411"/>
      <c r="F37" s="297" t="s">
        <v>377</v>
      </c>
      <c r="G37" s="497" t="s">
        <v>594</v>
      </c>
      <c r="H37" s="495" t="s">
        <v>236</v>
      </c>
      <c r="I37" s="495" t="s">
        <v>236</v>
      </c>
      <c r="J37" s="495" t="s">
        <v>236</v>
      </c>
      <c r="K37" s="563"/>
      <c r="L37" s="410"/>
      <c r="M37" s="293"/>
      <c r="N37" s="423"/>
    </row>
    <row r="38" spans="1:14" ht="19">
      <c r="A38" s="411"/>
      <c r="B38" s="411"/>
      <c r="F38" s="297" t="s">
        <v>379</v>
      </c>
      <c r="G38" s="498" t="s">
        <v>366</v>
      </c>
      <c r="H38" s="495" t="s">
        <v>378</v>
      </c>
      <c r="I38" s="504"/>
      <c r="J38" s="504"/>
      <c r="K38" s="563"/>
      <c r="L38" s="410"/>
      <c r="M38" s="293" t="s">
        <v>604</v>
      </c>
      <c r="N38" s="423"/>
    </row>
    <row r="39" spans="1:14" ht="19">
      <c r="A39" s="411"/>
      <c r="B39" s="411"/>
      <c r="F39" s="297" t="s">
        <v>380</v>
      </c>
      <c r="G39" s="498" t="s">
        <v>368</v>
      </c>
      <c r="H39" s="495" t="s">
        <v>378</v>
      </c>
      <c r="I39" s="504"/>
      <c r="J39" s="504"/>
      <c r="K39" s="563"/>
      <c r="L39" s="410"/>
      <c r="M39" s="293" t="s">
        <v>605</v>
      </c>
      <c r="N39" s="423"/>
    </row>
    <row r="40" spans="1:14" ht="23.6">
      <c r="A40" s="411"/>
      <c r="B40" s="411"/>
      <c r="F40" s="297" t="s">
        <v>381</v>
      </c>
      <c r="G40" s="497" t="s">
        <v>397</v>
      </c>
      <c r="H40" s="495" t="s">
        <v>236</v>
      </c>
      <c r="I40" s="495" t="s">
        <v>236</v>
      </c>
      <c r="J40" s="495" t="s">
        <v>236</v>
      </c>
      <c r="K40" s="563"/>
      <c r="L40" s="410"/>
      <c r="M40" s="293"/>
      <c r="N40" s="423"/>
    </row>
    <row r="41" spans="1:14" ht="19">
      <c r="A41" s="411"/>
      <c r="B41" s="411"/>
      <c r="F41" s="297" t="s">
        <v>382</v>
      </c>
      <c r="G41" s="498" t="s">
        <v>366</v>
      </c>
      <c r="H41" s="495" t="s">
        <v>378</v>
      </c>
      <c r="I41" s="504"/>
      <c r="J41" s="504"/>
      <c r="K41" s="563"/>
      <c r="L41" s="410"/>
      <c r="M41" s="293"/>
      <c r="N41" s="423"/>
    </row>
    <row r="42" spans="1:14" ht="19">
      <c r="A42" s="411"/>
      <c r="B42" s="411"/>
      <c r="F42" s="297" t="s">
        <v>383</v>
      </c>
      <c r="G42" s="498" t="s">
        <v>368</v>
      </c>
      <c r="H42" s="495" t="s">
        <v>378</v>
      </c>
      <c r="I42" s="504"/>
      <c r="J42" s="504"/>
      <c r="K42" s="563"/>
      <c r="L42" s="410"/>
      <c r="M42" s="293"/>
      <c r="N42" s="423"/>
    </row>
    <row r="43" spans="1:14" ht="23.6">
      <c r="A43" s="411"/>
      <c r="B43" s="411"/>
      <c r="F43" s="297" t="s">
        <v>384</v>
      </c>
      <c r="G43" s="497" t="s">
        <v>595</v>
      </c>
      <c r="H43" s="495" t="s">
        <v>236</v>
      </c>
      <c r="I43" s="495" t="s">
        <v>236</v>
      </c>
      <c r="J43" s="495" t="s">
        <v>236</v>
      </c>
      <c r="K43" s="563"/>
      <c r="L43" s="410"/>
      <c r="M43" s="293"/>
      <c r="N43" s="423"/>
    </row>
    <row r="44" spans="1:14" ht="23.6">
      <c r="A44" s="411"/>
      <c r="B44" s="411"/>
      <c r="F44" s="297" t="s">
        <v>385</v>
      </c>
      <c r="G44" s="498" t="s">
        <v>366</v>
      </c>
      <c r="H44" s="495" t="s">
        <v>625</v>
      </c>
      <c r="I44" s="504"/>
      <c r="J44" s="504"/>
      <c r="K44" s="563"/>
      <c r="L44" s="410"/>
      <c r="M44" s="293" t="s">
        <v>606</v>
      </c>
      <c r="N44" s="423"/>
    </row>
    <row r="45" spans="1:14" ht="23.6">
      <c r="A45" s="411"/>
      <c r="B45" s="411"/>
      <c r="F45" s="297" t="s">
        <v>386</v>
      </c>
      <c r="G45" s="498" t="s">
        <v>368</v>
      </c>
      <c r="H45" s="495" t="s">
        <v>625</v>
      </c>
      <c r="I45" s="504"/>
      <c r="J45" s="504"/>
      <c r="K45" s="563"/>
      <c r="L45" s="410"/>
      <c r="M45" s="293" t="s">
        <v>607</v>
      </c>
      <c r="N45" s="423"/>
    </row>
    <row r="46" spans="1:14" ht="19">
      <c r="A46" s="411"/>
      <c r="B46" s="411"/>
      <c r="F46" s="297" t="s">
        <v>387</v>
      </c>
      <c r="G46" s="497" t="s">
        <v>596</v>
      </c>
      <c r="H46" s="495" t="s">
        <v>236</v>
      </c>
      <c r="I46" s="495" t="s">
        <v>236</v>
      </c>
      <c r="J46" s="495" t="s">
        <v>236</v>
      </c>
      <c r="K46" s="563"/>
      <c r="L46" s="410"/>
      <c r="M46" s="293"/>
      <c r="N46" s="423"/>
    </row>
    <row r="47" spans="1:14" ht="19">
      <c r="A47" s="411"/>
      <c r="B47" s="411"/>
      <c r="F47" s="297" t="s">
        <v>388</v>
      </c>
      <c r="G47" s="498" t="s">
        <v>366</v>
      </c>
      <c r="H47" s="495" t="s">
        <v>626</v>
      </c>
      <c r="I47" s="504"/>
      <c r="J47" s="504"/>
      <c r="K47" s="563"/>
      <c r="L47" s="410"/>
      <c r="M47" s="293" t="s">
        <v>608</v>
      </c>
      <c r="N47" s="423"/>
    </row>
    <row r="48" spans="1:14" ht="19">
      <c r="A48" s="411"/>
      <c r="B48" s="411"/>
      <c r="F48" s="297" t="s">
        <v>389</v>
      </c>
      <c r="G48" s="498" t="s">
        <v>368</v>
      </c>
      <c r="H48" s="495" t="s">
        <v>626</v>
      </c>
      <c r="I48" s="504"/>
      <c r="J48" s="504"/>
      <c r="K48" s="563"/>
      <c r="L48" s="410"/>
      <c r="M48" s="293" t="s">
        <v>609</v>
      </c>
      <c r="N48" s="423"/>
    </row>
    <row r="49" spans="1:14" ht="19">
      <c r="A49" s="411"/>
      <c r="B49" s="411"/>
      <c r="F49" s="297" t="s">
        <v>390</v>
      </c>
      <c r="G49" s="497" t="s">
        <v>597</v>
      </c>
      <c r="H49" s="495" t="s">
        <v>236</v>
      </c>
      <c r="I49" s="495" t="s">
        <v>236</v>
      </c>
      <c r="J49" s="495" t="s">
        <v>236</v>
      </c>
      <c r="K49" s="563"/>
      <c r="L49" s="410"/>
      <c r="M49" s="293"/>
      <c r="N49" s="423"/>
    </row>
    <row r="50" spans="1:14" ht="23.6">
      <c r="A50" s="411"/>
      <c r="B50" s="411"/>
      <c r="F50" s="297" t="s">
        <v>391</v>
      </c>
      <c r="G50" s="498" t="s">
        <v>366</v>
      </c>
      <c r="H50" s="495" t="s">
        <v>627</v>
      </c>
      <c r="I50" s="504"/>
      <c r="J50" s="504"/>
      <c r="K50" s="563"/>
      <c r="L50" s="410"/>
      <c r="M50" s="293" t="s">
        <v>610</v>
      </c>
      <c r="N50" s="423"/>
    </row>
    <row r="51" spans="1:14" ht="23.6">
      <c r="A51" s="411"/>
      <c r="B51" s="411"/>
      <c r="F51" s="297" t="s">
        <v>392</v>
      </c>
      <c r="G51" s="498" t="s">
        <v>368</v>
      </c>
      <c r="H51" s="495" t="s">
        <v>627</v>
      </c>
      <c r="I51" s="504"/>
      <c r="J51" s="504"/>
      <c r="K51" s="563"/>
      <c r="L51" s="410"/>
      <c r="M51" s="293" t="s">
        <v>611</v>
      </c>
      <c r="N51" s="423"/>
    </row>
    <row r="52" spans="1:14" ht="19">
      <c r="A52" s="411"/>
      <c r="B52" s="411"/>
      <c r="F52" s="297" t="s">
        <v>393</v>
      </c>
      <c r="G52" s="497" t="s">
        <v>598</v>
      </c>
      <c r="H52" s="495" t="s">
        <v>236</v>
      </c>
      <c r="I52" s="495" t="s">
        <v>236</v>
      </c>
      <c r="J52" s="495" t="s">
        <v>236</v>
      </c>
      <c r="K52" s="563"/>
      <c r="L52" s="410"/>
      <c r="M52" s="293"/>
      <c r="N52" s="423"/>
    </row>
    <row r="53" spans="1:14" ht="19">
      <c r="A53" s="411"/>
      <c r="B53" s="411"/>
      <c r="F53" s="297" t="s">
        <v>394</v>
      </c>
      <c r="G53" s="498" t="s">
        <v>366</v>
      </c>
      <c r="H53" s="495" t="s">
        <v>628</v>
      </c>
      <c r="I53" s="504"/>
      <c r="J53" s="504"/>
      <c r="K53" s="563"/>
      <c r="L53" s="410"/>
      <c r="M53" s="293" t="s">
        <v>612</v>
      </c>
      <c r="N53" s="423"/>
    </row>
    <row r="54" spans="1:14" ht="19">
      <c r="A54" s="411"/>
      <c r="B54" s="411"/>
      <c r="F54" s="297" t="s">
        <v>395</v>
      </c>
      <c r="G54" s="498" t="s">
        <v>368</v>
      </c>
      <c r="H54" s="495" t="s">
        <v>628</v>
      </c>
      <c r="I54" s="504"/>
      <c r="J54" s="504"/>
      <c r="K54" s="563"/>
      <c r="L54" s="410"/>
      <c r="M54" s="293" t="s">
        <v>613</v>
      </c>
      <c r="N54" s="423"/>
    </row>
    <row r="55" spans="1:14" ht="19">
      <c r="A55" s="411"/>
      <c r="B55" s="411"/>
      <c r="F55" s="297" t="s">
        <v>396</v>
      </c>
      <c r="G55" s="497" t="s">
        <v>599</v>
      </c>
      <c r="H55" s="495" t="s">
        <v>236</v>
      </c>
      <c r="I55" s="495" t="s">
        <v>236</v>
      </c>
      <c r="J55" s="495" t="s">
        <v>236</v>
      </c>
      <c r="K55" s="563"/>
      <c r="L55" s="410"/>
      <c r="M55" s="293" t="s">
        <v>614</v>
      </c>
      <c r="N55" s="423"/>
    </row>
    <row r="56" spans="1:14" ht="23.6">
      <c r="A56" s="411"/>
      <c r="B56" s="411"/>
      <c r="F56" s="297" t="s">
        <v>398</v>
      </c>
      <c r="G56" s="498" t="s">
        <v>366</v>
      </c>
      <c r="H56" s="495" t="s">
        <v>629</v>
      </c>
      <c r="I56" s="504"/>
      <c r="J56" s="504"/>
      <c r="K56" s="563"/>
      <c r="L56" s="410"/>
      <c r="M56" s="293" t="s">
        <v>615</v>
      </c>
      <c r="N56" s="423"/>
    </row>
    <row r="57" spans="1:14" ht="23.6">
      <c r="A57" s="411"/>
      <c r="B57" s="411"/>
      <c r="F57" s="297" t="s">
        <v>399</v>
      </c>
      <c r="G57" s="498" t="s">
        <v>368</v>
      </c>
      <c r="H57" s="495" t="s">
        <v>629</v>
      </c>
      <c r="I57" s="504"/>
      <c r="J57" s="504"/>
      <c r="K57" s="563"/>
      <c r="L57" s="410"/>
      <c r="M57" s="293" t="s">
        <v>616</v>
      </c>
      <c r="N57" s="423"/>
    </row>
    <row r="58" spans="1:14" ht="19" hidden="1">
      <c r="A58" s="411"/>
      <c r="B58" s="687" t="s">
        <v>396</v>
      </c>
      <c r="F58" s="297" t="str">
        <f>B58</f>
        <v>9.10</v>
      </c>
      <c r="G58" s="503"/>
      <c r="H58" s="568"/>
      <c r="I58" s="495" t="s">
        <v>236</v>
      </c>
      <c r="J58" s="495" t="s">
        <v>236</v>
      </c>
      <c r="K58" s="563"/>
      <c r="L58" s="410"/>
      <c r="M58" s="293"/>
      <c r="N58" s="423"/>
    </row>
    <row r="59" spans="1:14" ht="19" hidden="1">
      <c r="A59" s="411"/>
      <c r="B59" s="687"/>
      <c r="F59" s="304" t="str">
        <f>B58&amp;".1"</f>
        <v>9.10.1</v>
      </c>
      <c r="G59" s="498" t="s">
        <v>366</v>
      </c>
      <c r="H59" s="304" t="str">
        <f>IF(H58="","x",H58)</f>
        <v>x</v>
      </c>
      <c r="I59" s="504"/>
      <c r="J59" s="504"/>
      <c r="K59" s="563"/>
      <c r="L59" s="410"/>
      <c r="M59" s="293"/>
      <c r="N59" s="423"/>
    </row>
    <row r="60" spans="1:14" ht="19" hidden="1">
      <c r="A60" s="411"/>
      <c r="B60" s="687"/>
      <c r="F60" s="304" t="str">
        <f>B58&amp;".2"</f>
        <v>9.10.2</v>
      </c>
      <c r="G60" s="498" t="s">
        <v>368</v>
      </c>
      <c r="H60" s="304" t="str">
        <f>IF(H58="","x",H58)</f>
        <v>x</v>
      </c>
      <c r="I60" s="504"/>
      <c r="J60" s="504"/>
      <c r="K60" s="563"/>
      <c r="L60" s="410"/>
      <c r="M60" s="293"/>
      <c r="N60" s="423"/>
    </row>
    <row r="61" spans="1:14" ht="19">
      <c r="F61" s="487"/>
      <c r="G61" s="486" t="s">
        <v>400</v>
      </c>
      <c r="H61" s="486"/>
      <c r="I61" s="485"/>
      <c r="J61" s="485"/>
      <c r="K61" s="562"/>
      <c r="L61" s="410"/>
      <c r="M61" s="293"/>
      <c r="N61" s="423"/>
    </row>
    <row r="62" spans="1:14" ht="23.6">
      <c r="B62" s="15" t="s">
        <v>401</v>
      </c>
      <c r="F62" s="393" t="s">
        <v>340</v>
      </c>
      <c r="G62" s="394" t="s">
        <v>617</v>
      </c>
      <c r="H62" s="500" t="s">
        <v>236</v>
      </c>
      <c r="I62" s="376" t="s">
        <v>236</v>
      </c>
      <c r="J62" s="376" t="s">
        <v>236</v>
      </c>
      <c r="K62" s="564"/>
      <c r="L62" s="410"/>
      <c r="M62" s="293"/>
      <c r="N62" s="423"/>
    </row>
    <row r="63" spans="1:14" ht="23.6">
      <c r="B63" s="687" t="s">
        <v>402</v>
      </c>
      <c r="F63" s="393" t="str">
        <f>B63</f>
        <v>10.0</v>
      </c>
      <c r="G63" s="412" t="s">
        <v>618</v>
      </c>
      <c r="H63" s="376" t="s">
        <v>409</v>
      </c>
      <c r="I63" s="396">
        <f>SUM(I64:I67)</f>
        <v>0</v>
      </c>
      <c r="J63" s="396">
        <f>SUM(J64:J67)</f>
        <v>0</v>
      </c>
      <c r="K63" s="564"/>
      <c r="L63" s="410"/>
      <c r="M63" s="293" t="s">
        <v>619</v>
      </c>
      <c r="N63" s="423"/>
    </row>
    <row r="64" spans="1:14" ht="19">
      <c r="B64" s="687"/>
      <c r="F64" s="407" t="str">
        <f>B63&amp;".1"</f>
        <v>10.0.1</v>
      </c>
      <c r="G64" s="413" t="s">
        <v>57</v>
      </c>
      <c r="H64" s="376" t="s">
        <v>409</v>
      </c>
      <c r="I64" s="396">
        <f t="shared" ref="I64:J67" si="0">SUMIF($G$68:$G$78,$G64,I$68:I$78)</f>
        <v>0</v>
      </c>
      <c r="J64" s="396">
        <f t="shared" si="0"/>
        <v>0</v>
      </c>
      <c r="K64" s="564"/>
      <c r="L64" s="410"/>
      <c r="M64" s="293" t="s">
        <v>621</v>
      </c>
      <c r="N64" s="423"/>
    </row>
    <row r="65" spans="1:14" ht="19">
      <c r="B65" s="687"/>
      <c r="F65" s="407" t="str">
        <f>B63&amp;".2"</f>
        <v>10.0.2</v>
      </c>
      <c r="G65" s="413" t="s">
        <v>58</v>
      </c>
      <c r="H65" s="376" t="s">
        <v>409</v>
      </c>
      <c r="I65" s="396">
        <f t="shared" si="0"/>
        <v>0</v>
      </c>
      <c r="J65" s="396">
        <f t="shared" si="0"/>
        <v>0</v>
      </c>
      <c r="K65" s="564"/>
      <c r="L65" s="410"/>
      <c r="M65" s="293" t="s">
        <v>622</v>
      </c>
      <c r="N65" s="423"/>
    </row>
    <row r="66" spans="1:14" ht="19">
      <c r="B66" s="687"/>
      <c r="F66" s="407" t="str">
        <f>B63&amp;".3"</f>
        <v>10.0.3</v>
      </c>
      <c r="G66" s="413" t="s">
        <v>59</v>
      </c>
      <c r="H66" s="376" t="s">
        <v>409</v>
      </c>
      <c r="I66" s="396">
        <f t="shared" si="0"/>
        <v>0</v>
      </c>
      <c r="J66" s="396">
        <f t="shared" si="0"/>
        <v>0</v>
      </c>
      <c r="K66" s="564"/>
      <c r="L66" s="410"/>
      <c r="M66" s="293" t="s">
        <v>623</v>
      </c>
      <c r="N66" s="423"/>
    </row>
    <row r="67" spans="1:14" ht="19">
      <c r="B67" s="687"/>
      <c r="F67" s="407" t="str">
        <f>B63&amp;".4"</f>
        <v>10.0.4</v>
      </c>
      <c r="G67" s="413" t="s">
        <v>60</v>
      </c>
      <c r="H67" s="376" t="s">
        <v>409</v>
      </c>
      <c r="I67" s="396">
        <f t="shared" si="0"/>
        <v>0</v>
      </c>
      <c r="J67" s="396">
        <f t="shared" si="0"/>
        <v>0</v>
      </c>
      <c r="K67" s="564"/>
      <c r="L67" s="410"/>
      <c r="M67" s="293" t="s">
        <v>624</v>
      </c>
      <c r="N67" s="423"/>
    </row>
    <row r="68" spans="1:14" ht="47.15" hidden="1">
      <c r="B68" s="687" t="s">
        <v>402</v>
      </c>
      <c r="F68" s="393" t="str">
        <f>B68</f>
        <v>10.0</v>
      </c>
      <c r="G68" s="505"/>
      <c r="H68" s="376" t="s">
        <v>409</v>
      </c>
      <c r="I68" s="396">
        <f>SUM(I69:I72)</f>
        <v>0</v>
      </c>
      <c r="J68" s="396">
        <f>SUM(J69:J72)</f>
        <v>0</v>
      </c>
      <c r="K68" s="564">
        <f>G68</f>
        <v>0</v>
      </c>
      <c r="L68" s="410"/>
      <c r="M68" s="293" t="s">
        <v>620</v>
      </c>
      <c r="N68" s="423"/>
    </row>
    <row r="69" spans="1:14" ht="19" hidden="1">
      <c r="A69" s="314"/>
      <c r="B69" s="687"/>
      <c r="F69" s="407" t="str">
        <f>B68&amp;".1"</f>
        <v>10.0.1</v>
      </c>
      <c r="G69" s="501" t="s">
        <v>57</v>
      </c>
      <c r="H69" s="376" t="s">
        <v>409</v>
      </c>
      <c r="I69" s="471"/>
      <c r="J69" s="471"/>
      <c r="K69" s="564"/>
      <c r="L69" s="410"/>
      <c r="M69" s="293"/>
      <c r="N69" s="423"/>
    </row>
    <row r="70" spans="1:14" ht="19" hidden="1">
      <c r="B70" s="687"/>
      <c r="F70" s="407" t="str">
        <f>B68&amp;".2"</f>
        <v>10.0.2</v>
      </c>
      <c r="G70" s="501" t="s">
        <v>58</v>
      </c>
      <c r="H70" s="376" t="s">
        <v>409</v>
      </c>
      <c r="I70" s="471"/>
      <c r="J70" s="471"/>
      <c r="K70" s="564"/>
      <c r="L70" s="410"/>
      <c r="M70" s="293"/>
      <c r="N70" s="423"/>
    </row>
    <row r="71" spans="1:14" ht="19" hidden="1">
      <c r="B71" s="687"/>
      <c r="F71" s="407" t="str">
        <f>B68&amp;".3"</f>
        <v>10.0.3</v>
      </c>
      <c r="G71" s="501" t="s">
        <v>59</v>
      </c>
      <c r="H71" s="376" t="s">
        <v>409</v>
      </c>
      <c r="I71" s="471"/>
      <c r="J71" s="471"/>
      <c r="K71" s="564"/>
      <c r="L71" s="410"/>
      <c r="M71" s="293"/>
      <c r="N71" s="423"/>
    </row>
    <row r="72" spans="1:14" ht="19" hidden="1">
      <c r="B72" s="687"/>
      <c r="F72" s="407" t="str">
        <f>B68&amp;".4"</f>
        <v>10.0.4</v>
      </c>
      <c r="G72" s="501" t="s">
        <v>60</v>
      </c>
      <c r="H72" s="376" t="s">
        <v>409</v>
      </c>
      <c r="I72" s="471"/>
      <c r="J72" s="471"/>
      <c r="K72" s="564"/>
      <c r="L72" s="410"/>
      <c r="M72" s="293"/>
      <c r="N72" s="423"/>
    </row>
    <row r="73" spans="1:14" ht="47.15">
      <c r="B73" s="687" t="s">
        <v>403</v>
      </c>
      <c r="E73" s="140"/>
      <c r="F73" s="393" t="str">
        <f>B73</f>
        <v>10.1</v>
      </c>
      <c r="G73" s="505"/>
      <c r="H73" s="376" t="s">
        <v>409</v>
      </c>
      <c r="I73" s="396">
        <f>SUM(I74:I77)</f>
        <v>0</v>
      </c>
      <c r="J73" s="396">
        <f>SUM(J74:J77)</f>
        <v>0</v>
      </c>
      <c r="K73" s="565">
        <f>G73</f>
        <v>0</v>
      </c>
      <c r="L73" s="502"/>
      <c r="M73" s="515" t="s">
        <v>620</v>
      </c>
      <c r="N73" s="423"/>
    </row>
    <row r="74" spans="1:14" ht="19">
      <c r="B74" s="687"/>
      <c r="F74" s="407" t="str">
        <f>B73&amp;".1"</f>
        <v>10.1.1</v>
      </c>
      <c r="G74" s="501" t="s">
        <v>57</v>
      </c>
      <c r="H74" s="376" t="s">
        <v>409</v>
      </c>
      <c r="I74" s="471"/>
      <c r="J74" s="471"/>
      <c r="K74" s="564"/>
      <c r="L74" s="410"/>
      <c r="M74" s="293"/>
      <c r="N74" s="423"/>
    </row>
    <row r="75" spans="1:14" ht="19">
      <c r="B75" s="687"/>
      <c r="F75" s="407" t="str">
        <f>B73&amp;".2"</f>
        <v>10.1.2</v>
      </c>
      <c r="G75" s="501" t="s">
        <v>58</v>
      </c>
      <c r="H75" s="376" t="s">
        <v>409</v>
      </c>
      <c r="I75" s="471"/>
      <c r="J75" s="471"/>
      <c r="K75" s="564"/>
      <c r="L75" s="410"/>
      <c r="M75" s="293"/>
      <c r="N75" s="423"/>
    </row>
    <row r="76" spans="1:14" ht="19">
      <c r="B76" s="687"/>
      <c r="F76" s="407" t="str">
        <f>B73&amp;".3"</f>
        <v>10.1.3</v>
      </c>
      <c r="G76" s="501" t="s">
        <v>59</v>
      </c>
      <c r="H76" s="376" t="s">
        <v>409</v>
      </c>
      <c r="I76" s="471"/>
      <c r="J76" s="471"/>
      <c r="K76" s="564"/>
      <c r="L76" s="410"/>
      <c r="M76" s="293"/>
      <c r="N76" s="423"/>
    </row>
    <row r="77" spans="1:14" ht="19">
      <c r="B77" s="687"/>
      <c r="F77" s="407" t="str">
        <f>B73&amp;".4"</f>
        <v>10.1.4</v>
      </c>
      <c r="G77" s="501" t="s">
        <v>60</v>
      </c>
      <c r="H77" s="376" t="s">
        <v>409</v>
      </c>
      <c r="I77" s="471"/>
      <c r="J77" s="471"/>
      <c r="K77" s="564"/>
      <c r="L77" s="410"/>
      <c r="M77" s="293"/>
      <c r="N77" s="423"/>
    </row>
    <row r="78" spans="1:14" ht="19">
      <c r="F78" s="409"/>
      <c r="G78" s="402" t="s">
        <v>358</v>
      </c>
      <c r="H78" s="402"/>
      <c r="I78" s="403"/>
      <c r="J78" s="403"/>
      <c r="K78" s="566"/>
      <c r="L78" s="410"/>
      <c r="M78" s="293"/>
      <c r="N78" s="423"/>
    </row>
    <row r="79" spans="1:14" ht="2.95" customHeight="1">
      <c r="F79" s="83"/>
      <c r="G79" s="83"/>
      <c r="H79" s="83"/>
      <c r="I79" s="83"/>
      <c r="J79" s="414"/>
      <c r="N79" s="437"/>
    </row>
    <row r="80" spans="1:14" ht="19">
      <c r="F80" s="482">
        <v>1</v>
      </c>
      <c r="G80" s="683" t="s">
        <v>555</v>
      </c>
      <c r="H80" s="683"/>
      <c r="I80" s="683"/>
      <c r="J80" s="683"/>
      <c r="K80" s="683"/>
      <c r="L80" s="683"/>
      <c r="M80" s="683"/>
      <c r="N80" s="437"/>
    </row>
    <row r="81" spans="6:14" ht="19">
      <c r="F81" s="483">
        <v>2</v>
      </c>
      <c r="G81" s="682" t="s">
        <v>556</v>
      </c>
      <c r="H81" s="682"/>
      <c r="I81" s="682"/>
      <c r="J81" s="682"/>
      <c r="K81" s="682"/>
      <c r="L81" s="682"/>
      <c r="M81" s="682"/>
      <c r="N81" s="437"/>
    </row>
  </sheetData>
  <sheetProtection password="FA9C" sheet="1" objects="1" scenarios="1" formatColumns="0" formatRows="0"/>
  <mergeCells count="15">
    <mergeCell ref="B68:B72"/>
    <mergeCell ref="B73:B77"/>
    <mergeCell ref="F8:F9"/>
    <mergeCell ref="G8:G9"/>
    <mergeCell ref="H8:H9"/>
    <mergeCell ref="B20:B22"/>
    <mergeCell ref="B58:B60"/>
    <mergeCell ref="B63:B67"/>
    <mergeCell ref="B23:B25"/>
    <mergeCell ref="F5:I5"/>
    <mergeCell ref="G81:M81"/>
    <mergeCell ref="G80:M80"/>
    <mergeCell ref="I8:K8"/>
    <mergeCell ref="M7:M9"/>
    <mergeCell ref="F7:L7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 G68 G24">
      <formula1>source_of_funding</formula1>
    </dataValidation>
    <dataValidation type="decimal" allowBlank="1" showErrorMessage="1" errorTitle="Ошибка" error="Допускается ввод только неотрицательных чисел!" sqref="I47:J48 I44:J45 I53:J54 I21:J21 I59:J60 I56:J57 I69:J72 I29:J30 I35:J36 I32:J33 I74:J77 I24:J24 I50:J51">
      <formula1>0</formula1>
      <formula2>9.99999999999999E+23</formula2>
    </dataValidation>
    <dataValidation type="decimal" allowBlank="1" showInputMessage="1" showErrorMessage="1" error="Введите значение от 0 до 100%" sqref="I41:J42 I38:J39">
      <formula1>0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ColWidth="9.125" defaultRowHeight="14.4"/>
  <cols>
    <col min="1" max="1" width="9.125" style="239" hidden="1" customWidth="1"/>
    <col min="2" max="2" width="9.125" style="240" hidden="1" customWidth="1"/>
    <col min="3" max="3" width="3.75" style="241" customWidth="1"/>
    <col min="4" max="4" width="7" style="242" bestFit="1" customWidth="1"/>
    <col min="5" max="5" width="11.25" style="242" customWidth="1"/>
    <col min="6" max="6" width="41" style="242" customWidth="1"/>
    <col min="7" max="7" width="18" style="242" customWidth="1"/>
    <col min="8" max="8" width="13.125" style="242" customWidth="1"/>
    <col min="9" max="9" width="11.375" style="242" customWidth="1"/>
    <col min="10" max="10" width="42.125" style="242" customWidth="1"/>
    <col min="11" max="11" width="115.75" style="242" customWidth="1"/>
    <col min="12" max="12" width="3.75" style="242" customWidth="1"/>
    <col min="13" max="16384" width="9.125" style="242"/>
  </cols>
  <sheetData>
    <row r="1" spans="1:14" hidden="1"/>
    <row r="2" spans="1:14" hidden="1"/>
    <row r="3" spans="1:14" hidden="1"/>
    <row r="4" spans="1:14" ht="2.95" customHeight="1"/>
    <row r="5" spans="1:14" s="33" customFormat="1" ht="22.95">
      <c r="A5" s="44"/>
      <c r="C5" s="51"/>
      <c r="D5" s="691" t="s">
        <v>209</v>
      </c>
      <c r="E5" s="691"/>
      <c r="F5" s="691"/>
      <c r="G5" s="691"/>
      <c r="H5" s="691"/>
      <c r="I5" s="691"/>
      <c r="J5" s="691"/>
      <c r="K5" s="243"/>
    </row>
    <row r="6" spans="1:14" s="265" customFormat="1" ht="2.95" hidden="1" customHeight="1">
      <c r="A6" s="261"/>
      <c r="B6" s="262"/>
      <c r="C6" s="263"/>
      <c r="D6" s="264"/>
      <c r="E6" s="264"/>
      <c r="G6" s="264"/>
      <c r="H6" s="264"/>
      <c r="I6" s="264"/>
      <c r="J6" s="264"/>
      <c r="K6" s="264"/>
    </row>
    <row r="7" spans="1:14" s="261" customFormat="1" ht="2.95" customHeight="1">
      <c r="B7" s="262"/>
      <c r="C7" s="263"/>
      <c r="D7" s="266"/>
      <c r="E7" s="266"/>
      <c r="G7" s="266"/>
      <c r="H7" s="266"/>
      <c r="I7" s="266"/>
      <c r="J7" s="266"/>
      <c r="K7" s="266"/>
      <c r="L7" s="267"/>
    </row>
    <row r="8" spans="1:14" s="265" customFormat="1">
      <c r="A8" s="261"/>
      <c r="B8" s="262"/>
      <c r="C8" s="263"/>
      <c r="D8" s="692" t="s">
        <v>210</v>
      </c>
      <c r="E8" s="692"/>
      <c r="F8" s="692"/>
      <c r="G8" s="692"/>
      <c r="H8" s="692"/>
      <c r="I8" s="692"/>
      <c r="J8" s="692"/>
      <c r="K8" s="692" t="s">
        <v>211</v>
      </c>
    </row>
    <row r="9" spans="1:14" s="265" customFormat="1">
      <c r="A9" s="261"/>
      <c r="B9" s="262"/>
      <c r="C9" s="263"/>
      <c r="D9" s="692" t="s">
        <v>25</v>
      </c>
      <c r="E9" s="692" t="s">
        <v>212</v>
      </c>
      <c r="F9" s="692"/>
      <c r="G9" s="692" t="s">
        <v>213</v>
      </c>
      <c r="H9" s="692"/>
      <c r="I9" s="692"/>
      <c r="J9" s="692"/>
      <c r="K9" s="692"/>
    </row>
    <row r="10" spans="1:14" s="265" customFormat="1" ht="23.6">
      <c r="A10" s="261"/>
      <c r="B10" s="262"/>
      <c r="C10" s="263"/>
      <c r="D10" s="692"/>
      <c r="E10" s="233" t="s">
        <v>214</v>
      </c>
      <c r="F10" s="233" t="s">
        <v>135</v>
      </c>
      <c r="G10" s="233" t="s">
        <v>135</v>
      </c>
      <c r="H10" s="233" t="s">
        <v>214</v>
      </c>
      <c r="I10" s="233" t="s">
        <v>215</v>
      </c>
      <c r="J10" s="233" t="s">
        <v>216</v>
      </c>
      <c r="K10" s="692"/>
    </row>
    <row r="11" spans="1:14" s="265" customFormat="1" ht="11.95" customHeight="1">
      <c r="A11" s="261"/>
      <c r="B11" s="262"/>
      <c r="C11" s="263"/>
      <c r="D11" s="85" t="s">
        <v>26</v>
      </c>
      <c r="E11" s="85" t="s">
        <v>0</v>
      </c>
      <c r="F11" s="85" t="s">
        <v>1</v>
      </c>
      <c r="G11" s="85" t="s">
        <v>2</v>
      </c>
      <c r="H11" s="85" t="s">
        <v>12</v>
      </c>
      <c r="I11" s="85" t="s">
        <v>13</v>
      </c>
      <c r="J11" s="85" t="s">
        <v>31</v>
      </c>
      <c r="K11" s="85" t="s">
        <v>32</v>
      </c>
    </row>
    <row r="12" spans="1:14" s="135" customFormat="1" ht="58.6" customHeight="1">
      <c r="A12" s="244" t="s">
        <v>1</v>
      </c>
      <c r="B12" s="245" t="s">
        <v>131</v>
      </c>
      <c r="C12" s="246"/>
      <c r="D12" s="247" t="s">
        <v>26</v>
      </c>
      <c r="E12" s="248"/>
      <c r="F12" s="249"/>
      <c r="G12" s="249"/>
      <c r="H12" s="249"/>
      <c r="I12" s="250"/>
      <c r="J12" s="251"/>
      <c r="K12" s="688" t="s">
        <v>217</v>
      </c>
      <c r="M12" s="252" t="str">
        <f>IF(ISERROR(INDEX(kind_of_nameforms,MATCH(E12,kind_of_forms,0),1)),"",INDEX(kind_of_nameforms,MATCH(E12,kind_of_forms,0),1))</f>
        <v/>
      </c>
      <c r="N12" s="253"/>
    </row>
    <row r="13" spans="1:14" ht="15.05" customHeight="1">
      <c r="A13" s="242"/>
      <c r="B13" s="242"/>
      <c r="C13" s="242"/>
      <c r="D13" s="254"/>
      <c r="E13" s="255" t="s">
        <v>154</v>
      </c>
      <c r="F13" s="256"/>
      <c r="G13" s="256"/>
      <c r="H13" s="256"/>
      <c r="I13" s="256"/>
      <c r="J13" s="257"/>
      <c r="K13" s="689"/>
    </row>
    <row r="14" spans="1:14" ht="2.95" customHeight="1">
      <c r="A14" s="242"/>
      <c r="B14" s="242"/>
      <c r="C14" s="242"/>
    </row>
    <row r="15" spans="1:14" ht="27.85" customHeight="1">
      <c r="E15" s="690" t="s">
        <v>218</v>
      </c>
      <c r="F15" s="690"/>
      <c r="G15" s="690"/>
      <c r="H15" s="690"/>
      <c r="I15" s="690"/>
      <c r="J15" s="690"/>
    </row>
  </sheetData>
  <sheetProtection algorithmName="SHA-512" hashValue="9HTufPCdjDxRNeabAxSRy+55N+LtUwirdZls3CkzR1yAvH3BE5t/NoaEl6pAnjLhrQonvFutNLX5/ZRt9kp5+A==" saltValue="4JN1rKxbEQjepRDPrgVZR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3" customWidth="1"/>
    <col min="4" max="4" width="6.25" style="22" customWidth="1"/>
    <col min="5" max="5" width="73.75" style="22" customWidth="1"/>
    <col min="6" max="20" width="9.125" style="22"/>
    <col min="21" max="21" width="9.125" style="228"/>
    <col min="22" max="16384" width="9.125" style="22"/>
  </cols>
  <sheetData>
    <row r="1" spans="3:21" s="89" customFormat="1" hidden="1">
      <c r="C1" s="88"/>
      <c r="U1" s="227"/>
    </row>
    <row r="2" spans="3:21" s="89" customFormat="1" hidden="1">
      <c r="C2" s="88"/>
      <c r="U2" s="227"/>
    </row>
    <row r="3" spans="3:21" s="89" customFormat="1" hidden="1">
      <c r="C3" s="88"/>
      <c r="U3" s="227"/>
    </row>
    <row r="4" spans="3:21" s="89" customFormat="1" hidden="1">
      <c r="C4" s="88"/>
      <c r="U4" s="227"/>
    </row>
    <row r="5" spans="3:21" s="89" customFormat="1" hidden="1">
      <c r="C5" s="88"/>
      <c r="U5" s="227"/>
    </row>
    <row r="6" spans="3:21" s="89" customFormat="1" ht="10.5" customHeight="1">
      <c r="C6" s="90"/>
      <c r="D6" s="91"/>
      <c r="E6" s="91"/>
      <c r="U6" s="227"/>
    </row>
    <row r="7" spans="3:21" s="89" customFormat="1" ht="20.149999999999999" customHeight="1">
      <c r="C7" s="90"/>
      <c r="D7" s="693" t="s">
        <v>145</v>
      </c>
      <c r="E7" s="693"/>
      <c r="U7" s="227"/>
    </row>
    <row r="8" spans="3:21" s="89" customFormat="1" ht="15.05" customHeight="1">
      <c r="C8" s="90"/>
      <c r="D8" s="694" t="str">
        <f>IF(org=0,"Не определено",org)</f>
        <v>АО "Аэропорт Архангельск"</v>
      </c>
      <c r="E8" s="694"/>
      <c r="U8" s="227"/>
    </row>
    <row r="9" spans="3:21" s="89" customFormat="1" ht="6.9" customHeight="1">
      <c r="C9" s="90"/>
      <c r="D9" s="91"/>
      <c r="E9" s="91"/>
      <c r="U9" s="227"/>
    </row>
    <row r="10" spans="3:21" s="89" customFormat="1" ht="22.6" customHeight="1">
      <c r="C10" s="90"/>
      <c r="D10" s="60" t="s">
        <v>25</v>
      </c>
      <c r="E10" s="59" t="s">
        <v>109</v>
      </c>
      <c r="U10" s="227"/>
    </row>
    <row r="11" spans="3:21" s="89" customFormat="1" ht="11.3" customHeight="1">
      <c r="C11" s="90"/>
      <c r="D11" s="85" t="s">
        <v>26</v>
      </c>
      <c r="E11" s="85" t="s">
        <v>0</v>
      </c>
      <c r="U11" s="227"/>
    </row>
    <row r="12" spans="3:21" s="89" customFormat="1" ht="15.05" hidden="1" customHeight="1">
      <c r="C12" s="90"/>
      <c r="D12" s="92">
        <v>0</v>
      </c>
      <c r="E12" s="61"/>
      <c r="U12" s="227"/>
    </row>
    <row r="13" spans="3:21" s="89" customFormat="1" ht="14.1" customHeight="1">
      <c r="C13" s="93"/>
      <c r="D13" s="92">
        <v>1</v>
      </c>
      <c r="E13" s="62"/>
      <c r="U13" s="227"/>
    </row>
    <row r="14" spans="3:21" s="89" customFormat="1" ht="15.05" customHeight="1">
      <c r="C14" s="90"/>
      <c r="D14" s="98"/>
      <c r="E14" s="99" t="s">
        <v>154</v>
      </c>
      <c r="U14" s="227"/>
    </row>
    <row r="15" spans="3:21" s="89" customFormat="1" ht="11.3" customHeight="1">
      <c r="C15" s="88"/>
      <c r="U15" s="227"/>
    </row>
    <row r="16" spans="3:21" s="89" customFormat="1">
      <c r="C16" s="88"/>
      <c r="D16" s="137"/>
      <c r="E16" s="94"/>
      <c r="F16" s="94"/>
      <c r="G16" s="95"/>
      <c r="H16" s="95"/>
      <c r="I16" s="95"/>
      <c r="U16" s="227"/>
    </row>
  </sheetData>
  <sheetProtection algorithmName="SHA-512" hashValue="/s4X3p1oNK+Y3sSh682hqSwUjOqfjMXvOyQU4IevfxOgePP9eoS7Z3njXWJrcRFdcaGKLxEk8xBrdUt7kX6NYA==" saltValue="+0VmH1soBH/b6zD9JfO2Q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0" customWidth="1"/>
    <col min="4" max="4" width="6.25" style="22" customWidth="1"/>
    <col min="5" max="5" width="94.875" style="22" customWidth="1"/>
    <col min="6" max="11" width="9.125" style="22"/>
    <col min="12" max="12" width="9.125" style="228"/>
    <col min="13" max="16384" width="9.125" style="22"/>
  </cols>
  <sheetData>
    <row r="1" spans="3:12" s="89" customFormat="1" hidden="1">
      <c r="C1" s="96"/>
      <c r="L1" s="227"/>
    </row>
    <row r="2" spans="3:12" s="89" customFormat="1" hidden="1">
      <c r="C2" s="96"/>
      <c r="L2" s="227"/>
    </row>
    <row r="3" spans="3:12" s="89" customFormat="1" hidden="1">
      <c r="C3" s="96"/>
      <c r="L3" s="227"/>
    </row>
    <row r="4" spans="3:12" s="89" customFormat="1" hidden="1">
      <c r="C4" s="96"/>
      <c r="L4" s="227"/>
    </row>
    <row r="5" spans="3:12" s="89" customFormat="1" hidden="1">
      <c r="C5" s="96"/>
      <c r="L5" s="227"/>
    </row>
    <row r="6" spans="3:12" s="89" customFormat="1" ht="10.5" customHeight="1">
      <c r="C6" s="97"/>
      <c r="D6" s="91"/>
      <c r="E6" s="91"/>
      <c r="L6" s="227"/>
    </row>
    <row r="7" spans="3:12" s="89" customFormat="1" ht="20.149999999999999" customHeight="1">
      <c r="C7" s="97"/>
      <c r="D7" s="695" t="s">
        <v>6</v>
      </c>
      <c r="E7" s="695"/>
      <c r="L7" s="227"/>
    </row>
    <row r="8" spans="3:12" s="89" customFormat="1" ht="15.05" customHeight="1">
      <c r="C8" s="97"/>
      <c r="D8" s="694" t="str">
        <f>IF(org=0,"Не определено",org)</f>
        <v>АО "Аэропорт Архангельск"</v>
      </c>
      <c r="E8" s="694"/>
      <c r="L8" s="227"/>
    </row>
    <row r="9" spans="3:12" s="89" customFormat="1" ht="6.9" customHeight="1">
      <c r="C9" s="97"/>
      <c r="D9" s="91"/>
      <c r="E9" s="91"/>
      <c r="L9" s="227"/>
    </row>
    <row r="10" spans="3:12" s="89" customFormat="1" ht="22.6" customHeight="1">
      <c r="C10" s="97"/>
      <c r="D10" s="60" t="s">
        <v>25</v>
      </c>
      <c r="E10" s="59" t="s">
        <v>29</v>
      </c>
      <c r="L10" s="227"/>
    </row>
    <row r="11" spans="3:12" s="89" customFormat="1" ht="11.3" customHeight="1">
      <c r="C11" s="97"/>
      <c r="D11" s="85" t="s">
        <v>26</v>
      </c>
      <c r="E11" s="85" t="s">
        <v>0</v>
      </c>
      <c r="L11" s="227"/>
    </row>
    <row r="12" spans="3:12" s="89" customFormat="1" ht="15.05" hidden="1" customHeight="1">
      <c r="C12" s="97"/>
      <c r="D12" s="92">
        <v>0</v>
      </c>
      <c r="E12" s="61"/>
      <c r="L12" s="227"/>
    </row>
    <row r="13" spans="3:12" s="89" customFormat="1" ht="15.05" customHeight="1">
      <c r="C13" s="97"/>
      <c r="D13" s="98"/>
      <c r="E13" s="99" t="s">
        <v>30</v>
      </c>
      <c r="L13" s="227"/>
    </row>
  </sheetData>
  <sheetProtection algorithmName="SHA-512" hashValue="Pxi7c5HqE2AuoBJHEZkCmFCb1HT1tJDOtTaxU/rXpeBOq88K8jbWoAC4E1e8lIn14MLOvy8kSYhHL/L61p6uiA==" saltValue="5fxOtTqdtMhsL+oob1/YaQ==" spinCount="100000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>
      <selection activeCell="B5" sqref="B5"/>
    </sheetView>
  </sheetViews>
  <sheetFormatPr defaultColWidth="9.125" defaultRowHeight="11.8"/>
  <cols>
    <col min="1" max="1" width="3.75" style="64" customWidth="1"/>
    <col min="2" max="3" width="29.75" style="64" customWidth="1"/>
    <col min="4" max="4" width="80.75" style="64" customWidth="1"/>
    <col min="5" max="5" width="17.75" style="64" customWidth="1"/>
    <col min="6" max="16384" width="9.125" style="64"/>
  </cols>
  <sheetData>
    <row r="1" spans="2:5" ht="10.5" customHeight="1"/>
    <row r="2" spans="2:5" ht="20.149999999999999" customHeight="1">
      <c r="B2" s="696" t="s">
        <v>7</v>
      </c>
      <c r="C2" s="696"/>
      <c r="D2" s="696"/>
      <c r="E2" s="696"/>
    </row>
    <row r="3" spans="2:5" ht="6.9" customHeight="1"/>
    <row r="4" spans="2:5" ht="21.8" customHeight="1">
      <c r="B4" s="174" t="s">
        <v>106</v>
      </c>
      <c r="C4" s="174" t="s">
        <v>107</v>
      </c>
      <c r="D4" s="174" t="s">
        <v>24</v>
      </c>
      <c r="E4" s="173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REESTR_IP">
    <tabColor indexed="47"/>
  </sheetPr>
  <dimension ref="A1:D30"/>
  <sheetViews>
    <sheetView showGridLines="0" workbookViewId="0"/>
  </sheetViews>
  <sheetFormatPr defaultColWidth="9.125" defaultRowHeight="11.8"/>
  <cols>
    <col min="1" max="16384" width="9.125" style="133"/>
  </cols>
  <sheetData>
    <row r="1" spans="1:4">
      <c r="A1" s="133" t="s">
        <v>670</v>
      </c>
      <c r="B1" s="133" t="s">
        <v>671</v>
      </c>
      <c r="C1" s="133" t="s">
        <v>672</v>
      </c>
      <c r="D1" s="133" t="s">
        <v>673</v>
      </c>
    </row>
    <row r="2" spans="1:4">
      <c r="A2" s="133">
        <v>1</v>
      </c>
      <c r="B2" s="133" t="s">
        <v>674</v>
      </c>
      <c r="C2" s="133" t="s">
        <v>675</v>
      </c>
      <c r="D2" s="133" t="s">
        <v>676</v>
      </c>
    </row>
    <row r="3" spans="1:4">
      <c r="A3" s="133">
        <v>2</v>
      </c>
      <c r="B3" s="133" t="s">
        <v>677</v>
      </c>
      <c r="C3" s="133" t="s">
        <v>678</v>
      </c>
      <c r="D3" s="133" t="s">
        <v>679</v>
      </c>
    </row>
    <row r="4" spans="1:4">
      <c r="A4" s="133">
        <v>3</v>
      </c>
      <c r="B4" s="133" t="s">
        <v>680</v>
      </c>
      <c r="C4" s="133" t="s">
        <v>681</v>
      </c>
      <c r="D4" s="133" t="s">
        <v>682</v>
      </c>
    </row>
    <row r="5" spans="1:4">
      <c r="A5" s="133">
        <v>4</v>
      </c>
      <c r="B5" s="133" t="s">
        <v>683</v>
      </c>
      <c r="C5" s="133" t="s">
        <v>675</v>
      </c>
      <c r="D5" s="133" t="s">
        <v>676</v>
      </c>
    </row>
    <row r="6" spans="1:4">
      <c r="A6" s="133">
        <v>5</v>
      </c>
      <c r="B6" s="133" t="s">
        <v>684</v>
      </c>
      <c r="C6" s="133" t="s">
        <v>675</v>
      </c>
      <c r="D6" s="133" t="s">
        <v>685</v>
      </c>
    </row>
    <row r="7" spans="1:4">
      <c r="A7" s="133">
        <v>6</v>
      </c>
      <c r="B7" s="133" t="s">
        <v>686</v>
      </c>
      <c r="C7" s="133" t="s">
        <v>687</v>
      </c>
      <c r="D7" s="133" t="s">
        <v>688</v>
      </c>
    </row>
    <row r="8" spans="1:4">
      <c r="A8" s="133">
        <v>7</v>
      </c>
      <c r="B8" s="133" t="s">
        <v>689</v>
      </c>
      <c r="C8" s="133" t="s">
        <v>690</v>
      </c>
      <c r="D8" s="133" t="s">
        <v>691</v>
      </c>
    </row>
    <row r="9" spans="1:4">
      <c r="A9" s="133">
        <v>8</v>
      </c>
      <c r="B9" s="133" t="s">
        <v>692</v>
      </c>
      <c r="C9" s="133" t="s">
        <v>693</v>
      </c>
      <c r="D9" s="133" t="s">
        <v>694</v>
      </c>
    </row>
    <row r="10" spans="1:4">
      <c r="A10" s="133">
        <v>9</v>
      </c>
      <c r="B10" s="133" t="s">
        <v>695</v>
      </c>
      <c r="C10" s="133" t="s">
        <v>696</v>
      </c>
      <c r="D10" s="133" t="s">
        <v>697</v>
      </c>
    </row>
    <row r="11" spans="1:4">
      <c r="A11" s="133">
        <v>10</v>
      </c>
      <c r="B11" s="133" t="s">
        <v>695</v>
      </c>
      <c r="C11" s="133" t="s">
        <v>693</v>
      </c>
      <c r="D11" s="133" t="s">
        <v>697</v>
      </c>
    </row>
    <row r="12" spans="1:4">
      <c r="A12" s="133">
        <v>11</v>
      </c>
      <c r="B12" s="133" t="s">
        <v>698</v>
      </c>
      <c r="C12" s="133" t="s">
        <v>699</v>
      </c>
      <c r="D12" s="133" t="s">
        <v>700</v>
      </c>
    </row>
    <row r="13" spans="1:4">
      <c r="A13" s="133">
        <v>12</v>
      </c>
      <c r="B13" s="133" t="s">
        <v>701</v>
      </c>
      <c r="C13" s="133" t="s">
        <v>702</v>
      </c>
      <c r="D13" s="133" t="s">
        <v>703</v>
      </c>
    </row>
    <row r="14" spans="1:4">
      <c r="A14" s="133">
        <v>13</v>
      </c>
      <c r="B14" s="133" t="s">
        <v>704</v>
      </c>
      <c r="C14" s="133" t="s">
        <v>705</v>
      </c>
      <c r="D14" s="133" t="s">
        <v>676</v>
      </c>
    </row>
    <row r="15" spans="1:4">
      <c r="A15" s="133">
        <v>14</v>
      </c>
      <c r="B15" s="133" t="s">
        <v>706</v>
      </c>
      <c r="C15" s="133" t="s">
        <v>705</v>
      </c>
      <c r="D15" s="133" t="s">
        <v>688</v>
      </c>
    </row>
    <row r="16" spans="1:4">
      <c r="A16" s="133">
        <v>15</v>
      </c>
      <c r="B16" s="133" t="s">
        <v>707</v>
      </c>
      <c r="C16" s="133" t="s">
        <v>705</v>
      </c>
      <c r="D16" s="133" t="s">
        <v>708</v>
      </c>
    </row>
    <row r="17" spans="1:4">
      <c r="A17" s="133">
        <v>16</v>
      </c>
      <c r="B17" s="133" t="s">
        <v>709</v>
      </c>
      <c r="C17" s="133" t="s">
        <v>705</v>
      </c>
      <c r="D17" s="133" t="s">
        <v>708</v>
      </c>
    </row>
    <row r="18" spans="1:4">
      <c r="A18" s="133">
        <v>17</v>
      </c>
      <c r="B18" s="133" t="s">
        <v>710</v>
      </c>
      <c r="C18" s="133" t="s">
        <v>702</v>
      </c>
      <c r="D18" s="133" t="s">
        <v>703</v>
      </c>
    </row>
    <row r="19" spans="1:4">
      <c r="A19" s="133">
        <v>18</v>
      </c>
      <c r="B19" s="133" t="s">
        <v>711</v>
      </c>
      <c r="C19" s="133" t="s">
        <v>681</v>
      </c>
      <c r="D19" s="133" t="s">
        <v>712</v>
      </c>
    </row>
    <row r="20" spans="1:4">
      <c r="A20" s="133">
        <v>19</v>
      </c>
      <c r="B20" s="133" t="s">
        <v>713</v>
      </c>
      <c r="C20" s="133" t="s">
        <v>714</v>
      </c>
      <c r="D20" s="133" t="s">
        <v>691</v>
      </c>
    </row>
    <row r="21" spans="1:4">
      <c r="A21" s="133">
        <v>20</v>
      </c>
      <c r="B21" s="133" t="s">
        <v>715</v>
      </c>
      <c r="C21" s="133" t="s">
        <v>716</v>
      </c>
      <c r="D21" s="133" t="s">
        <v>716</v>
      </c>
    </row>
    <row r="22" spans="1:4">
      <c r="A22" s="133">
        <v>21</v>
      </c>
      <c r="B22" s="133" t="s">
        <v>717</v>
      </c>
      <c r="C22" s="133" t="s">
        <v>716</v>
      </c>
      <c r="D22" s="133" t="s">
        <v>712</v>
      </c>
    </row>
    <row r="23" spans="1:4">
      <c r="A23" s="133">
        <v>22</v>
      </c>
      <c r="B23" s="133" t="s">
        <v>718</v>
      </c>
      <c r="C23" s="133" t="s">
        <v>719</v>
      </c>
      <c r="D23" s="133" t="s">
        <v>720</v>
      </c>
    </row>
    <row r="24" spans="1:4">
      <c r="A24" s="133">
        <v>23</v>
      </c>
      <c r="B24" s="133" t="s">
        <v>721</v>
      </c>
      <c r="C24" s="133" t="s">
        <v>719</v>
      </c>
      <c r="D24" s="133" t="s">
        <v>720</v>
      </c>
    </row>
    <row r="25" spans="1:4">
      <c r="A25" s="133">
        <v>24</v>
      </c>
      <c r="B25" s="133" t="s">
        <v>722</v>
      </c>
      <c r="C25" s="133" t="s">
        <v>719</v>
      </c>
      <c r="D25" s="133" t="s">
        <v>723</v>
      </c>
    </row>
    <row r="26" spans="1:4">
      <c r="A26" s="133">
        <v>25</v>
      </c>
      <c r="B26" s="133" t="s">
        <v>724</v>
      </c>
      <c r="C26" s="133" t="s">
        <v>719</v>
      </c>
      <c r="D26" s="133" t="s">
        <v>676</v>
      </c>
    </row>
    <row r="27" spans="1:4">
      <c r="A27" s="133">
        <v>26</v>
      </c>
      <c r="B27" s="133" t="s">
        <v>725</v>
      </c>
      <c r="C27" s="133" t="s">
        <v>726</v>
      </c>
      <c r="D27" s="133" t="s">
        <v>697</v>
      </c>
    </row>
    <row r="28" spans="1:4">
      <c r="A28" s="133">
        <v>27</v>
      </c>
      <c r="B28" s="133" t="s">
        <v>727</v>
      </c>
      <c r="C28" s="133" t="s">
        <v>693</v>
      </c>
      <c r="D28" s="133" t="s">
        <v>720</v>
      </c>
    </row>
    <row r="29" spans="1:4">
      <c r="A29" s="133">
        <v>28</v>
      </c>
      <c r="B29" s="133" t="s">
        <v>728</v>
      </c>
      <c r="C29" s="133" t="s">
        <v>729</v>
      </c>
      <c r="D29" s="133" t="s">
        <v>703</v>
      </c>
    </row>
    <row r="30" spans="1:4">
      <c r="A30" s="133">
        <v>29</v>
      </c>
      <c r="B30" s="133" t="s">
        <v>728</v>
      </c>
      <c r="C30" s="133" t="s">
        <v>729</v>
      </c>
      <c r="D30" s="133" t="s">
        <v>703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frmListIP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35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27"/>
  <sheetViews>
    <sheetView showGridLines="0" zoomScaleNormal="100" workbookViewId="0"/>
  </sheetViews>
  <sheetFormatPr defaultColWidth="9.125" defaultRowHeight="11.8"/>
  <cols>
    <col min="1" max="1" width="36.25" style="67" customWidth="1"/>
    <col min="2" max="2" width="21.125" style="67" customWidth="1"/>
    <col min="3" max="16384" width="9.125" style="66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146</v>
      </c>
    </row>
    <row r="3" spans="1:2">
      <c r="A3" t="s">
        <v>66</v>
      </c>
      <c r="B3" t="s">
        <v>643</v>
      </c>
    </row>
    <row r="4" spans="1:2">
      <c r="A4" t="s">
        <v>11</v>
      </c>
      <c r="B4" t="s">
        <v>78</v>
      </c>
    </row>
    <row r="5" spans="1:2">
      <c r="A5" t="s">
        <v>140</v>
      </c>
      <c r="B5" t="s">
        <v>656</v>
      </c>
    </row>
    <row r="6" spans="1:2">
      <c r="A6" t="s">
        <v>141</v>
      </c>
      <c r="B6" t="s">
        <v>657</v>
      </c>
    </row>
    <row r="7" spans="1:2">
      <c r="A7" t="s">
        <v>640</v>
      </c>
      <c r="B7" t="s">
        <v>73</v>
      </c>
    </row>
    <row r="8" spans="1:2">
      <c r="A8" t="s">
        <v>588</v>
      </c>
      <c r="B8" t="s">
        <v>68</v>
      </c>
    </row>
    <row r="9" spans="1:2">
      <c r="A9" t="s">
        <v>589</v>
      </c>
      <c r="B9" t="s">
        <v>125</v>
      </c>
    </row>
    <row r="10" spans="1:2">
      <c r="A10" t="s">
        <v>590</v>
      </c>
      <c r="B10" t="s">
        <v>72</v>
      </c>
    </row>
    <row r="11" spans="1:2">
      <c r="A11" t="s">
        <v>591</v>
      </c>
      <c r="B11" t="s">
        <v>69</v>
      </c>
    </row>
    <row r="12" spans="1:2">
      <c r="A12" t="s">
        <v>251</v>
      </c>
      <c r="B12" t="s">
        <v>641</v>
      </c>
    </row>
    <row r="13" spans="1:2">
      <c r="A13" t="s">
        <v>112</v>
      </c>
      <c r="B13" t="s">
        <v>642</v>
      </c>
    </row>
    <row r="14" spans="1:2">
      <c r="A14" t="s">
        <v>6</v>
      </c>
      <c r="B14" t="s">
        <v>81</v>
      </c>
    </row>
    <row r="15" spans="1:2">
      <c r="A15" t="s">
        <v>67</v>
      </c>
      <c r="B15" t="s">
        <v>644</v>
      </c>
    </row>
    <row r="16" spans="1:2">
      <c r="A16"/>
      <c r="B16" t="s">
        <v>70</v>
      </c>
    </row>
    <row r="17" spans="1:2">
      <c r="A17"/>
      <c r="B17" t="s">
        <v>71</v>
      </c>
    </row>
    <row r="18" spans="1:2">
      <c r="A18"/>
      <c r="B18" t="s">
        <v>80</v>
      </c>
    </row>
    <row r="19" spans="1:2">
      <c r="A19"/>
      <c r="B19" t="s">
        <v>82</v>
      </c>
    </row>
    <row r="20" spans="1:2">
      <c r="A20"/>
      <c r="B20" t="s">
        <v>113</v>
      </c>
    </row>
    <row r="21" spans="1:2">
      <c r="A21"/>
      <c r="B21" t="s">
        <v>252</v>
      </c>
    </row>
    <row r="22" spans="1:2">
      <c r="A22"/>
      <c r="B22" t="s">
        <v>147</v>
      </c>
    </row>
    <row r="23" spans="1:2">
      <c r="A23"/>
      <c r="B23" t="s">
        <v>124</v>
      </c>
    </row>
    <row r="24" spans="1:2">
      <c r="A24"/>
      <c r="B24" t="s">
        <v>88</v>
      </c>
    </row>
    <row r="25" spans="1:2">
      <c r="A25"/>
      <c r="B25" t="s">
        <v>97</v>
      </c>
    </row>
    <row r="26" spans="1:2">
      <c r="A26"/>
      <c r="B26" t="s">
        <v>102</v>
      </c>
    </row>
    <row r="27" spans="1:2">
      <c r="A27"/>
      <c r="B27" t="s">
        <v>103</v>
      </c>
    </row>
    <row r="28" spans="1:2">
      <c r="A28"/>
      <c r="B28" t="s">
        <v>98</v>
      </c>
    </row>
    <row r="29" spans="1:2">
      <c r="A29"/>
      <c r="B29" t="s">
        <v>114</v>
      </c>
    </row>
    <row r="30" spans="1:2">
      <c r="A30"/>
      <c r="B30" t="s">
        <v>74</v>
      </c>
    </row>
    <row r="31" spans="1:2">
      <c r="A31"/>
      <c r="B31" t="s">
        <v>75</v>
      </c>
    </row>
    <row r="32" spans="1:2">
      <c r="A32"/>
      <c r="B32" t="s">
        <v>76</v>
      </c>
    </row>
    <row r="33" spans="1:2">
      <c r="A33"/>
      <c r="B33" t="s">
        <v>77</v>
      </c>
    </row>
    <row r="34" spans="1:2">
      <c r="A34"/>
      <c r="B34" t="s">
        <v>79</v>
      </c>
    </row>
    <row r="35" spans="1:2">
      <c r="A35"/>
      <c r="B35" t="s">
        <v>83</v>
      </c>
    </row>
    <row r="36" spans="1:2">
      <c r="A36"/>
      <c r="B36" t="s">
        <v>84</v>
      </c>
    </row>
    <row r="37" spans="1:2">
      <c r="A37"/>
      <c r="B37" t="s">
        <v>85</v>
      </c>
    </row>
    <row r="38" spans="1:2">
      <c r="A38"/>
      <c r="B38" t="s">
        <v>86</v>
      </c>
    </row>
    <row r="39" spans="1:2">
      <c r="A39"/>
      <c r="B39" t="s">
        <v>253</v>
      </c>
    </row>
    <row r="40" spans="1:2">
      <c r="A40"/>
      <c r="B40" t="s">
        <v>87</v>
      </c>
    </row>
    <row r="41" spans="1:2">
      <c r="A41"/>
      <c r="B41" t="s">
        <v>186</v>
      </c>
    </row>
    <row r="42" spans="1:2">
      <c r="A42"/>
      <c r="B42" t="s">
        <v>89</v>
      </c>
    </row>
    <row r="43" spans="1:2">
      <c r="A43"/>
      <c r="B43" t="s">
        <v>148</v>
      </c>
    </row>
    <row r="44" spans="1:2">
      <c r="A44"/>
      <c r="B44" t="s">
        <v>116</v>
      </c>
    </row>
    <row r="45" spans="1:2">
      <c r="A45"/>
      <c r="B45" t="s">
        <v>123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93"/>
  <sheetViews>
    <sheetView showGridLines="0" zoomScaleNormal="100" workbookViewId="0"/>
  </sheetViews>
  <sheetFormatPr defaultColWidth="9.125" defaultRowHeight="12.45"/>
  <cols>
    <col min="1" max="16384" width="9.125" style="134"/>
  </cols>
  <sheetData>
    <row r="2" spans="1:1">
      <c r="A2" s="324">
        <f>IF(Дифференциация!$E$22="",1,0)</f>
        <v>0</v>
      </c>
    </row>
    <row r="3" spans="1:1">
      <c r="A3" s="324">
        <f>IF('Сведения об изменении'!$E$13="",1,0)</f>
        <v>1</v>
      </c>
    </row>
    <row r="4" spans="1:1">
      <c r="A4" s="324">
        <f>IF(Территории!$E$12="",1,0)</f>
        <v>0</v>
      </c>
    </row>
    <row r="5" spans="1:1">
      <c r="A5" s="324">
        <f>IF(Дифференциация!$I$22="",1,0)</f>
        <v>0</v>
      </c>
    </row>
    <row r="6" spans="1:1">
      <c r="A6" s="324">
        <f>IF(Дифференциация!$M$22="",1,0)</f>
        <v>0</v>
      </c>
    </row>
    <row r="7" spans="1:1">
      <c r="A7" s="324">
        <f>IF('Форма 2.7.1'!$G$17="",1,0)</f>
        <v>0</v>
      </c>
    </row>
    <row r="8" spans="1:1">
      <c r="A8" s="324">
        <f>IF('Форма 2.7.1'!$G$19="",1,0)</f>
        <v>0</v>
      </c>
    </row>
    <row r="9" spans="1:1">
      <c r="A9" s="324">
        <f>IF('Форма 2.7.1'!$G$20="",1,0)</f>
        <v>0</v>
      </c>
    </row>
    <row r="10" spans="1:1">
      <c r="A10" s="324">
        <f>IF('Форма 2.7.1'!$G$21="",1,0)</f>
        <v>0</v>
      </c>
    </row>
    <row r="11" spans="1:1">
      <c r="A11" s="324">
        <f>IF('Форма 2.7.1'!$G$22="",1,0)</f>
        <v>0</v>
      </c>
    </row>
    <row r="12" spans="1:1">
      <c r="A12" s="324">
        <f>IF('Форма 2.7.1'!$G$23="",1,0)</f>
        <v>0</v>
      </c>
    </row>
    <row r="13" spans="1:1">
      <c r="A13" s="324">
        <f>IF('Форма 2.7.1'!$G$24="",1,0)</f>
        <v>0</v>
      </c>
    </row>
    <row r="14" spans="1:1">
      <c r="A14" s="324">
        <f>IF('Форма 2.7.1'!$G$25="",1,0)</f>
        <v>0</v>
      </c>
    </row>
    <row r="15" spans="1:1">
      <c r="A15" s="324">
        <f>IF('Форма 2.7.1'!$G$26="",1,0)</f>
        <v>0</v>
      </c>
    </row>
    <row r="16" spans="1:1">
      <c r="A16" s="324">
        <f>IF('Форма 2.7.1'!$G$27="",1,0)</f>
        <v>0</v>
      </c>
    </row>
    <row r="17" spans="1:1">
      <c r="A17" s="324">
        <f>IF('Форма 2.7.1'!$G$28="",1,0)</f>
        <v>0</v>
      </c>
    </row>
    <row r="18" spans="1:1">
      <c r="A18" s="324">
        <f>IF('Форма 2.7.1'!$G$29="",1,0)</f>
        <v>0</v>
      </c>
    </row>
    <row r="19" spans="1:1">
      <c r="A19" s="324">
        <f>IF('Форма 2.7.1'!$G$30="",1,0)</f>
        <v>0</v>
      </c>
    </row>
    <row r="20" spans="1:1">
      <c r="A20" s="324">
        <f>IF('Форма 2.7.1'!$G$31="",1,0)</f>
        <v>0</v>
      </c>
    </row>
    <row r="21" spans="1:1">
      <c r="A21" s="324">
        <f>IF('Форма 2.7.1'!$G$32="",1,0)</f>
        <v>0</v>
      </c>
    </row>
    <row r="22" spans="1:1">
      <c r="A22" s="324">
        <f>IF('Форма 2.7.1'!$G$33="",1,0)</f>
        <v>0</v>
      </c>
    </row>
    <row r="23" spans="1:1">
      <c r="A23" s="324">
        <f>IF('Форма 2.7.1'!$G$34="",1,0)</f>
        <v>0</v>
      </c>
    </row>
    <row r="24" spans="1:1">
      <c r="A24" s="324">
        <f>IF('Форма 2.7.1'!$G$35="",1,0)</f>
        <v>0</v>
      </c>
    </row>
    <row r="25" spans="1:1">
      <c r="A25" s="324">
        <f>IF('Форма 2.7.1'!$G$36="",1,0)</f>
        <v>0</v>
      </c>
    </row>
    <row r="26" spans="1:1">
      <c r="A26" s="324">
        <f>IF('Форма 2.7.1'!$G$37="",1,0)</f>
        <v>0</v>
      </c>
    </row>
    <row r="27" spans="1:1">
      <c r="A27" s="324">
        <f>IF('Форма 2.7.1'!$G$38="",1,0)</f>
        <v>0</v>
      </c>
    </row>
    <row r="28" spans="1:1">
      <c r="A28" s="324">
        <f>IF('Форма 2.7.1'!$G$40="",1,0)</f>
        <v>0</v>
      </c>
    </row>
    <row r="29" spans="1:1">
      <c r="A29" s="324">
        <f>IF('Форма 2.7.1'!$G$50="",1,0)</f>
        <v>0</v>
      </c>
    </row>
    <row r="30" spans="1:1">
      <c r="A30" s="324">
        <f>IF('Форма 2.7.1'!$G$51="",1,0)</f>
        <v>0</v>
      </c>
    </row>
    <row r="31" spans="1:1">
      <c r="A31" s="324">
        <f>IF('Форма 2.7.1'!$G$52="",1,0)</f>
        <v>0</v>
      </c>
    </row>
    <row r="32" spans="1:1">
      <c r="A32" s="324">
        <f>IF('Форма 2.7.1'!$G$53="",1,0)</f>
        <v>0</v>
      </c>
    </row>
    <row r="33" spans="1:1">
      <c r="A33" s="324">
        <f>IF('Форма 2.7.1'!$G$54="",1,0)</f>
        <v>0</v>
      </c>
    </row>
    <row r="34" spans="1:1">
      <c r="A34" s="324">
        <f>IF('Форма 2.7.1'!$G$55="",1,0)</f>
        <v>0</v>
      </c>
    </row>
    <row r="35" spans="1:1">
      <c r="A35" s="324">
        <f>IF('Форма 2.7.1'!$G$56="",1,0)</f>
        <v>0</v>
      </c>
    </row>
    <row r="36" spans="1:1">
      <c r="A36" s="324">
        <f>IF('Форма 2.7.1'!$G$57="",1,0)</f>
        <v>0</v>
      </c>
    </row>
    <row r="37" spans="1:1">
      <c r="A37" s="324">
        <f>IF('Форма 2.7.1'!$G$59="",1,0)</f>
        <v>0</v>
      </c>
    </row>
    <row r="38" spans="1:1">
      <c r="A38" s="324">
        <f>IF('Форма 2.7.1'!$G$60="",1,0)</f>
        <v>0</v>
      </c>
    </row>
    <row r="39" spans="1:1">
      <c r="A39" s="324">
        <f>IF('Форма 2.7.1'!$G$61="",1,0)</f>
        <v>0</v>
      </c>
    </row>
    <row r="40" spans="1:1">
      <c r="A40" s="324">
        <f>IF('Форма 2.7.1'!$G$62="",1,0)</f>
        <v>0</v>
      </c>
    </row>
    <row r="41" spans="1:1">
      <c r="A41" s="324">
        <f>IF('Форма 2.7.1'!$G$63="",1,0)</f>
        <v>0</v>
      </c>
    </row>
    <row r="42" spans="1:1">
      <c r="A42" s="324">
        <f>IF('Форма 2.7.1'!$G$64="",1,0)</f>
        <v>0</v>
      </c>
    </row>
    <row r="43" spans="1:1">
      <c r="A43" s="324">
        <f>IF('Форма 2.7.1'!$G$65="",1,0)</f>
        <v>0</v>
      </c>
    </row>
    <row r="44" spans="1:1">
      <c r="A44" s="324">
        <f>IF('Форма 2.7.1'!$G$66="",1,0)</f>
        <v>0</v>
      </c>
    </row>
    <row r="45" spans="1:1">
      <c r="A45" s="324">
        <f>IF('Форма 2.7.1'!$G$67="",1,0)</f>
        <v>0</v>
      </c>
    </row>
    <row r="46" spans="1:1">
      <c r="A46" s="324">
        <f>IF('Форма 2.7.1'!$G$68="",1,0)</f>
        <v>0</v>
      </c>
    </row>
    <row r="47" spans="1:1">
      <c r="A47" s="324">
        <f>IF('Форма 2.7.1'!$G$69="",1,0)</f>
        <v>0</v>
      </c>
    </row>
    <row r="48" spans="1:1">
      <c r="A48" s="324">
        <f>IF('Форма 2.7.1'!$G$70="",1,0)</f>
        <v>0</v>
      </c>
    </row>
    <row r="49" spans="1:1">
      <c r="A49" s="324">
        <f>IF('Форма 2.8'!$G$13="",1,0)</f>
        <v>0</v>
      </c>
    </row>
    <row r="50" spans="1:1">
      <c r="A50" s="324">
        <f>IF('Форма 2.8'!$G$14="",1,0)</f>
        <v>0</v>
      </c>
    </row>
    <row r="51" spans="1:1">
      <c r="A51" s="324">
        <f>IF('Форма 2.8'!$G$15="",1,0)</f>
        <v>0</v>
      </c>
    </row>
    <row r="52" spans="1:1">
      <c r="A52" s="324">
        <f>IF('Форма 2.8'!$G$16="",1,0)</f>
        <v>0</v>
      </c>
    </row>
    <row r="53" spans="1:1">
      <c r="A53" s="324">
        <f>IF('Форма 2.8'!$G$18="",1,0)</f>
        <v>0</v>
      </c>
    </row>
    <row r="54" spans="1:1">
      <c r="A54" s="324">
        <f>IF('Форма 2.8'!$G$19="",1,0)</f>
        <v>0</v>
      </c>
    </row>
    <row r="55" spans="1:1">
      <c r="A55" s="324">
        <f>IF('Форма 2.8'!$G$20="",1,0)</f>
        <v>0</v>
      </c>
    </row>
    <row r="56" spans="1:1">
      <c r="A56" s="324">
        <f>IF('Форма 2.8'!$G$21="",1,0)</f>
        <v>0</v>
      </c>
    </row>
    <row r="57" spans="1:1">
      <c r="A57" s="324">
        <f>IF('Форма 2.8'!$G$22="",1,0)</f>
        <v>0</v>
      </c>
    </row>
    <row r="58" spans="1:1">
      <c r="A58" s="324">
        <f>IF('Форма 2.8'!$G$23="",1,0)</f>
        <v>0</v>
      </c>
    </row>
    <row r="59" spans="1:1">
      <c r="A59" s="324">
        <f>IF('Форма 2.8'!$G$24="",1,0)</f>
        <v>0</v>
      </c>
    </row>
    <row r="60" spans="1:1">
      <c r="A60" s="324">
        <f>IF('Форма 2.8'!$G$25="",1,0)</f>
        <v>0</v>
      </c>
    </row>
    <row r="61" spans="1:1">
      <c r="A61" s="324">
        <f>IF('Форма 2.8'!$G$26="",1,0)</f>
        <v>0</v>
      </c>
    </row>
    <row r="62" spans="1:1">
      <c r="A62" s="324">
        <f>IF('Форма 2.8'!$G$27="",1,0)</f>
        <v>0</v>
      </c>
    </row>
    <row r="63" spans="1:1">
      <c r="A63" s="324">
        <f>IF('Форма 2.8'!$G$28="",1,0)</f>
        <v>0</v>
      </c>
    </row>
    <row r="64" spans="1:1">
      <c r="A64" s="324">
        <f>IF('Форма 2.8'!$G$29="",1,0)</f>
        <v>0</v>
      </c>
    </row>
    <row r="65" spans="1:1">
      <c r="A65" s="324">
        <f>IF('Форма 2.8'!$G$30="",1,0)</f>
        <v>0</v>
      </c>
    </row>
    <row r="66" spans="1:1">
      <c r="A66" s="324">
        <f>IF('Форма 2.8'!$G$31="",1,0)</f>
        <v>0</v>
      </c>
    </row>
    <row r="67" spans="1:1">
      <c r="A67" s="324">
        <f>IF('Форма 2.8'!$G$32="",1,0)</f>
        <v>0</v>
      </c>
    </row>
    <row r="68" spans="1:1">
      <c r="A68" s="324">
        <f>IF('Форма 2.8'!$G$33="",1,0)</f>
        <v>0</v>
      </c>
    </row>
    <row r="69" spans="1:1">
      <c r="A69" s="324">
        <f>IF('Форма 2.8'!$G$34="",1,0)</f>
        <v>0</v>
      </c>
    </row>
    <row r="70" spans="1:1">
      <c r="A70" s="324">
        <f>IF('Форма 2.8'!$G$35="",1,0)</f>
        <v>0</v>
      </c>
    </row>
    <row r="71" spans="1:1">
      <c r="A71" s="324">
        <f>IF('Форма 2.8'!$G$36="",1,0)</f>
        <v>0</v>
      </c>
    </row>
    <row r="72" spans="1:1">
      <c r="A72" s="324">
        <f>IF('Форма 2.8'!$G$37="",1,0)</f>
        <v>0</v>
      </c>
    </row>
    <row r="73" spans="1:1">
      <c r="A73" s="324">
        <f>IF('Форма 2.8'!$G$38="",1,0)</f>
        <v>0</v>
      </c>
    </row>
    <row r="74" spans="1:1">
      <c r="A74" s="324">
        <f>IF('Форма 2.8'!$G$39="",1,0)</f>
        <v>0</v>
      </c>
    </row>
    <row r="75" spans="1:1">
      <c r="A75" s="324">
        <f>IF('Форма 2.8'!$G$11="",1,0)</f>
        <v>0</v>
      </c>
    </row>
    <row r="76" spans="1:1">
      <c r="A76" s="324">
        <f>IF('Форма 2.9'!$I$12="",1,0)</f>
        <v>1</v>
      </c>
    </row>
    <row r="77" spans="1:1">
      <c r="A77" s="324">
        <f>IF('Форма 2.9'!$I$13="",1,0)</f>
        <v>1</v>
      </c>
    </row>
    <row r="78" spans="1:1">
      <c r="A78" s="324">
        <f>IF('Форма 2.9'!$I$15="",1,0)</f>
        <v>1</v>
      </c>
    </row>
    <row r="79" spans="1:1">
      <c r="A79" s="324">
        <f>IF('Форма 2.9'!$I$16="",1,0)</f>
        <v>1</v>
      </c>
    </row>
    <row r="80" spans="1:1">
      <c r="A80" s="324">
        <f>IF('Форма 2.9'!$G$23="",1,0)</f>
        <v>1</v>
      </c>
    </row>
    <row r="81" spans="1:1">
      <c r="A81" s="324">
        <f>IF('Форма 2.9'!$G$24="",1,0)</f>
        <v>1</v>
      </c>
    </row>
    <row r="82" spans="1:1">
      <c r="A82" s="324">
        <f>IF('Форма 2.9'!$I$24="",1,0)</f>
        <v>1</v>
      </c>
    </row>
    <row r="83" spans="1:1">
      <c r="A83" s="324">
        <f>IF('Форма 2.9'!$G$73="",1,0)</f>
        <v>1</v>
      </c>
    </row>
    <row r="84" spans="1:1">
      <c r="A84" s="324">
        <f>IF('Форма 2.9'!$I$74="",1,0)</f>
        <v>1</v>
      </c>
    </row>
    <row r="85" spans="1:1">
      <c r="A85" s="324">
        <f>IF('Форма 2.9'!$I$75="",1,0)</f>
        <v>1</v>
      </c>
    </row>
    <row r="86" spans="1:1">
      <c r="A86" s="324">
        <f>IF('Форма 2.9'!$I$76="",1,0)</f>
        <v>1</v>
      </c>
    </row>
    <row r="87" spans="1:1">
      <c r="A87" s="324">
        <f>IF('Форма 2.9'!$I$77="",1,0)</f>
        <v>1</v>
      </c>
    </row>
    <row r="88" spans="1:1">
      <c r="A88" s="324">
        <f>IF('Форма 2.9'!$I$11="",1,0)</f>
        <v>1</v>
      </c>
    </row>
    <row r="89" spans="1:1">
      <c r="A89" s="324">
        <f>IF('Форма 2.9'!$I$14="",1,0)</f>
        <v>1</v>
      </c>
    </row>
    <row r="90" spans="1:1">
      <c r="A90" s="324">
        <f>IF('Форма 2.7.1'!$E$45="",1,0)</f>
        <v>0</v>
      </c>
    </row>
    <row r="91" spans="1:1">
      <c r="A91" s="324">
        <f>IF('Форма 2.7.1'!$E$46="",1,0)</f>
        <v>0</v>
      </c>
    </row>
    <row r="92" spans="1:1">
      <c r="A92" s="324">
        <f>IF('Форма 2.7.1'!$E$47="",1,0)</f>
        <v>0</v>
      </c>
    </row>
    <row r="93" spans="1:1">
      <c r="A93" s="324">
        <f>IF('Форма 2.7.1'!$E$48="",1,0)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ColWidth="9.125" defaultRowHeight="11.8"/>
  <cols>
    <col min="1" max="1" width="3.75" style="121" customWidth="1"/>
    <col min="2" max="2" width="87.25" style="87" customWidth="1"/>
    <col min="3" max="3" width="9.125" style="121"/>
    <col min="4" max="4" width="109.125" style="121" customWidth="1"/>
    <col min="5" max="16384" width="9.125" style="121"/>
  </cols>
  <sheetData>
    <row r="1" spans="1:11" ht="13.75">
      <c r="B1" s="155" t="s">
        <v>140</v>
      </c>
      <c r="C1" s="136"/>
      <c r="D1" s="698"/>
      <c r="E1" s="698"/>
      <c r="F1" s="698"/>
      <c r="G1" s="698"/>
      <c r="H1" s="698"/>
      <c r="I1" s="698"/>
      <c r="J1" s="698"/>
      <c r="K1" s="698"/>
    </row>
    <row r="2" spans="1:11" ht="13.75">
      <c r="A2" s="136">
        <v>1</v>
      </c>
      <c r="B2" s="156" t="s">
        <v>133</v>
      </c>
      <c r="C2" s="136"/>
      <c r="D2" s="698"/>
      <c r="E2" s="698"/>
      <c r="F2" s="698"/>
      <c r="G2" s="698"/>
      <c r="H2" s="698"/>
      <c r="I2" s="698"/>
      <c r="J2" s="698"/>
      <c r="K2" s="698"/>
    </row>
    <row r="3" spans="1:11" ht="23.6">
      <c r="A3" s="136">
        <v>2</v>
      </c>
      <c r="B3" s="156" t="s">
        <v>134</v>
      </c>
      <c r="C3" s="136"/>
      <c r="D3" s="699"/>
      <c r="E3" s="699"/>
      <c r="F3" s="699"/>
      <c r="G3" s="699"/>
      <c r="H3" s="699"/>
      <c r="I3" s="699"/>
      <c r="J3" s="699"/>
      <c r="K3" s="699"/>
    </row>
    <row r="4" spans="1:11" ht="13.75">
      <c r="B4" s="155" t="s">
        <v>141</v>
      </c>
      <c r="C4" s="136"/>
      <c r="D4" s="700"/>
      <c r="E4" s="699"/>
      <c r="F4" s="699"/>
      <c r="G4" s="699"/>
      <c r="H4" s="699"/>
      <c r="I4" s="699"/>
      <c r="J4" s="699"/>
      <c r="K4" s="699"/>
    </row>
    <row r="5" spans="1:11" ht="35.35">
      <c r="A5" s="136">
        <v>1</v>
      </c>
      <c r="B5" s="156" t="s">
        <v>182</v>
      </c>
      <c r="C5" s="136"/>
      <c r="D5" s="697"/>
      <c r="E5" s="697"/>
      <c r="F5" s="697"/>
      <c r="G5" s="697"/>
      <c r="H5" s="697"/>
      <c r="I5" s="697"/>
      <c r="J5" s="697"/>
      <c r="K5" s="697"/>
    </row>
    <row r="6" spans="1:11" ht="23.6">
      <c r="A6" s="136">
        <v>2</v>
      </c>
      <c r="B6" s="156" t="s">
        <v>139</v>
      </c>
    </row>
    <row r="7" spans="1:11" ht="23.6">
      <c r="A7" s="136">
        <v>3</v>
      </c>
      <c r="B7" s="156" t="s">
        <v>308</v>
      </c>
    </row>
    <row r="8" spans="1:11" ht="58.95">
      <c r="A8" s="136">
        <v>4</v>
      </c>
      <c r="B8" s="156" t="s">
        <v>309</v>
      </c>
    </row>
    <row r="9" spans="1:11">
      <c r="B9" s="155" t="s">
        <v>112</v>
      </c>
    </row>
    <row r="10" spans="1:11" ht="23.6">
      <c r="A10" s="136">
        <v>1</v>
      </c>
      <c r="B10" s="156" t="s">
        <v>110</v>
      </c>
    </row>
    <row r="11" spans="1:11">
      <c r="B11" s="87" t="s">
        <v>117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W87"/>
  <sheetViews>
    <sheetView showGridLines="0" zoomScaleNormal="100" workbookViewId="0"/>
  </sheetViews>
  <sheetFormatPr defaultColWidth="9.125" defaultRowHeight="11.8"/>
  <cols>
    <col min="1" max="1" width="32.625" style="75" customWidth="1"/>
    <col min="2" max="2" width="9.125" style="67"/>
    <col min="3" max="3" width="15.75" style="78" customWidth="1"/>
    <col min="4" max="4" width="17" style="78" customWidth="1"/>
    <col min="5" max="5" width="15.75" style="72" customWidth="1"/>
    <col min="6" max="6" width="11.125" style="72" customWidth="1"/>
    <col min="7" max="7" width="31.375" style="72" customWidth="1"/>
    <col min="8" max="9" width="26.875" style="72" customWidth="1"/>
    <col min="10" max="10" width="9.125" style="72"/>
    <col min="11" max="11" width="26.25" style="74" customWidth="1"/>
    <col min="12" max="12" width="29.125" style="73" customWidth="1"/>
    <col min="13" max="13" width="39.875" style="72" bestFit="1" customWidth="1"/>
    <col min="14" max="14" width="9.125" style="72"/>
    <col min="15" max="15" width="29.625" style="72" customWidth="1"/>
    <col min="16" max="16" width="29" style="72" customWidth="1"/>
    <col min="17" max="18" width="9.125" style="72"/>
    <col min="19" max="19" width="21" style="72" customWidth="1"/>
    <col min="20" max="20" width="24.875" style="72" customWidth="1"/>
    <col min="21" max="21" width="9.125" style="72"/>
    <col min="22" max="22" width="30.125" style="72" customWidth="1"/>
    <col min="23" max="23" width="7.75" style="72" bestFit="1" customWidth="1"/>
    <col min="24" max="16384" width="9.125" style="72"/>
  </cols>
  <sheetData>
    <row r="1" spans="1:23" s="70" customFormat="1" ht="49.75">
      <c r="A1" s="54" t="s">
        <v>122</v>
      </c>
      <c r="B1" s="76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64</v>
      </c>
      <c r="I1" s="37" t="s">
        <v>94</v>
      </c>
      <c r="J1" s="45" t="s">
        <v>95</v>
      </c>
      <c r="K1" s="37" t="s">
        <v>51</v>
      </c>
      <c r="L1" s="69" t="s">
        <v>90</v>
      </c>
      <c r="M1" s="42" t="s">
        <v>91</v>
      </c>
      <c r="O1" s="493" t="s">
        <v>575</v>
      </c>
      <c r="P1" s="493" t="s">
        <v>633</v>
      </c>
      <c r="S1" s="701" t="s">
        <v>220</v>
      </c>
      <c r="T1" s="701"/>
      <c r="V1" s="702" t="s">
        <v>634</v>
      </c>
      <c r="W1" s="702"/>
    </row>
    <row r="2" spans="1:23" ht="24.9">
      <c r="A2" s="323" t="s">
        <v>158</v>
      </c>
      <c r="C2" s="494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65</v>
      </c>
      <c r="I2" s="41"/>
      <c r="J2" s="71">
        <v>52</v>
      </c>
      <c r="K2" s="37" t="s">
        <v>52</v>
      </c>
      <c r="L2" s="69" t="s">
        <v>646</v>
      </c>
      <c r="M2" s="43" t="s">
        <v>206</v>
      </c>
      <c r="O2" s="494" t="s">
        <v>576</v>
      </c>
      <c r="P2" s="518" t="s">
        <v>651</v>
      </c>
      <c r="S2" s="268" t="s">
        <v>221</v>
      </c>
      <c r="T2" s="492" t="s">
        <v>222</v>
      </c>
      <c r="V2" s="494" t="s">
        <v>635</v>
      </c>
      <c r="W2" s="494" t="b">
        <v>0</v>
      </c>
    </row>
    <row r="3" spans="1:23" ht="106.05">
      <c r="A3" s="323" t="s">
        <v>159</v>
      </c>
      <c r="C3" s="494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62</v>
      </c>
      <c r="I3" s="41" t="s">
        <v>93</v>
      </c>
      <c r="J3" s="68" t="s">
        <v>96</v>
      </c>
      <c r="K3" s="37" t="s">
        <v>53</v>
      </c>
      <c r="L3" s="69" t="s">
        <v>300</v>
      </c>
      <c r="M3" s="43" t="s">
        <v>207</v>
      </c>
      <c r="O3" s="494" t="s">
        <v>577</v>
      </c>
      <c r="P3" s="518" t="s">
        <v>652</v>
      </c>
      <c r="S3" s="268" t="s">
        <v>588</v>
      </c>
      <c r="T3" s="491" t="s">
        <v>405</v>
      </c>
      <c r="V3" s="494" t="s">
        <v>636</v>
      </c>
      <c r="W3" s="494" t="b">
        <v>0</v>
      </c>
    </row>
    <row r="4" spans="1:23" ht="82.5">
      <c r="A4" s="323" t="s">
        <v>255</v>
      </c>
      <c r="C4" s="494">
        <v>2020</v>
      </c>
      <c r="E4" s="39" t="s">
        <v>36</v>
      </c>
      <c r="F4" s="39" t="s">
        <v>59</v>
      </c>
      <c r="H4" s="39" t="s">
        <v>63</v>
      </c>
      <c r="I4" s="41"/>
      <c r="J4" s="71">
        <v>104</v>
      </c>
      <c r="K4" s="37" t="s">
        <v>54</v>
      </c>
      <c r="L4" s="69" t="s">
        <v>301</v>
      </c>
      <c r="M4" s="43"/>
      <c r="O4" s="494" t="s">
        <v>583</v>
      </c>
      <c r="P4" s="518" t="s">
        <v>653</v>
      </c>
      <c r="S4" s="268" t="s">
        <v>589</v>
      </c>
      <c r="T4" s="491" t="s">
        <v>490</v>
      </c>
      <c r="V4" s="494" t="s">
        <v>637</v>
      </c>
      <c r="W4" s="494" t="b">
        <v>0</v>
      </c>
    </row>
    <row r="5" spans="1:23" ht="106.05">
      <c r="A5" s="323" t="s">
        <v>201</v>
      </c>
      <c r="C5" s="38">
        <v>2021</v>
      </c>
      <c r="E5" s="39" t="s">
        <v>37</v>
      </c>
      <c r="F5" s="39" t="s">
        <v>60</v>
      </c>
      <c r="K5" s="37" t="s">
        <v>55</v>
      </c>
      <c r="L5" s="69"/>
      <c r="M5" s="43"/>
      <c r="O5" s="494" t="s">
        <v>578</v>
      </c>
      <c r="S5" s="268" t="s">
        <v>590</v>
      </c>
      <c r="T5" s="491" t="s">
        <v>507</v>
      </c>
      <c r="V5" s="494" t="s">
        <v>638</v>
      </c>
      <c r="W5" s="494" t="b">
        <v>0</v>
      </c>
    </row>
    <row r="6" spans="1:23" ht="47.15">
      <c r="A6" s="323" t="s">
        <v>188</v>
      </c>
      <c r="E6" s="39" t="s">
        <v>38</v>
      </c>
      <c r="F6" s="41"/>
      <c r="K6" s="72"/>
      <c r="L6" s="72"/>
      <c r="O6" s="494" t="s">
        <v>584</v>
      </c>
      <c r="S6" s="268" t="s">
        <v>591</v>
      </c>
      <c r="T6" s="491" t="s">
        <v>645</v>
      </c>
      <c r="V6" s="494" t="s">
        <v>639</v>
      </c>
      <c r="W6" s="494" t="b">
        <v>0</v>
      </c>
    </row>
    <row r="7" spans="1:23" ht="23.6">
      <c r="A7" s="323" t="s">
        <v>256</v>
      </c>
      <c r="E7" s="39" t="s">
        <v>39</v>
      </c>
      <c r="F7" s="41"/>
      <c r="K7" s="79"/>
      <c r="L7" s="72"/>
      <c r="O7" s="494" t="s">
        <v>579</v>
      </c>
    </row>
    <row r="8" spans="1:23">
      <c r="A8" s="323" t="s">
        <v>257</v>
      </c>
      <c r="E8" s="39" t="s">
        <v>40</v>
      </c>
      <c r="F8" s="41"/>
      <c r="K8" s="80" t="s">
        <v>115</v>
      </c>
      <c r="O8" s="494" t="s">
        <v>585</v>
      </c>
    </row>
    <row r="9" spans="1:23" ht="23.6">
      <c r="A9" s="323" t="s">
        <v>160</v>
      </c>
      <c r="E9" s="39" t="s">
        <v>41</v>
      </c>
      <c r="F9" s="41"/>
      <c r="K9" s="78"/>
      <c r="O9" s="494" t="s">
        <v>586</v>
      </c>
    </row>
    <row r="10" spans="1:23" ht="12.45">
      <c r="A10" s="323" t="s">
        <v>258</v>
      </c>
      <c r="E10" s="39" t="s">
        <v>42</v>
      </c>
      <c r="F10" s="41"/>
      <c r="K10" s="79"/>
      <c r="O10" s="494" t="s">
        <v>580</v>
      </c>
    </row>
    <row r="11" spans="1:23" ht="23.6">
      <c r="A11" s="323" t="s">
        <v>259</v>
      </c>
      <c r="E11" s="39" t="s">
        <v>43</v>
      </c>
      <c r="F11" s="41"/>
      <c r="K11" s="81"/>
      <c r="O11" s="494" t="s">
        <v>581</v>
      </c>
    </row>
    <row r="12" spans="1:23" ht="35.35">
      <c r="A12" s="323" t="s">
        <v>260</v>
      </c>
      <c r="E12" s="39" t="s">
        <v>44</v>
      </c>
      <c r="F12" s="41"/>
      <c r="O12" s="494" t="s">
        <v>587</v>
      </c>
      <c r="P12" s="132"/>
    </row>
    <row r="13" spans="1:23">
      <c r="A13" s="323" t="s">
        <v>261</v>
      </c>
      <c r="E13" s="39" t="s">
        <v>45</v>
      </c>
      <c r="F13" s="41"/>
      <c r="O13" s="494" t="s">
        <v>582</v>
      </c>
    </row>
    <row r="14" spans="1:23">
      <c r="A14" s="323" t="s">
        <v>262</v>
      </c>
    </row>
    <row r="15" spans="1:23">
      <c r="A15" s="323" t="s">
        <v>197</v>
      </c>
    </row>
    <row r="16" spans="1:23">
      <c r="A16" s="323" t="s">
        <v>189</v>
      </c>
      <c r="C16" s="132"/>
      <c r="D16" s="125"/>
      <c r="E16" s="125"/>
      <c r="G16" s="200" t="s">
        <v>150</v>
      </c>
    </row>
    <row r="17" spans="1:7">
      <c r="A17" s="323" t="s">
        <v>263</v>
      </c>
      <c r="C17" s="126" t="s">
        <v>118</v>
      </c>
      <c r="D17" s="127" t="str">
        <f>IF(f_year = "","", "01.01."&amp;f_year)</f>
        <v>01.01.2021</v>
      </c>
      <c r="E17" s="127" t="str">
        <f>IF(f_year = "","", "31.12."&amp; f_year)</f>
        <v>31.12.2021</v>
      </c>
      <c r="G17" s="201" t="s">
        <v>1870</v>
      </c>
    </row>
    <row r="18" spans="1:7">
      <c r="A18" s="323" t="s">
        <v>264</v>
      </c>
      <c r="C18" s="128"/>
      <c r="D18" s="129"/>
      <c r="E18" s="129"/>
      <c r="G18" s="132"/>
    </row>
    <row r="19" spans="1:7" ht="23.6">
      <c r="A19" s="323" t="s">
        <v>265</v>
      </c>
      <c r="C19" s="132"/>
      <c r="D19" s="125"/>
      <c r="E19" s="125"/>
      <c r="G19" s="200" t="s">
        <v>153</v>
      </c>
    </row>
    <row r="20" spans="1:7" ht="23.6">
      <c r="A20" s="323" t="s">
        <v>161</v>
      </c>
      <c r="C20" s="130" t="s">
        <v>119</v>
      </c>
      <c r="D20" s="131"/>
      <c r="E20" s="131"/>
      <c r="G20" s="80" t="b">
        <v>1</v>
      </c>
    </row>
    <row r="21" spans="1:7">
      <c r="A21" s="323" t="s">
        <v>162</v>
      </c>
    </row>
    <row r="22" spans="1:7">
      <c r="A22" s="323" t="s">
        <v>163</v>
      </c>
    </row>
    <row r="23" spans="1:7">
      <c r="A23" s="323" t="s">
        <v>266</v>
      </c>
    </row>
    <row r="24" spans="1:7">
      <c r="A24" s="323" t="s">
        <v>267</v>
      </c>
    </row>
    <row r="25" spans="1:7">
      <c r="A25" s="323" t="s">
        <v>164</v>
      </c>
    </row>
    <row r="26" spans="1:7">
      <c r="A26" s="323" t="s">
        <v>268</v>
      </c>
    </row>
    <row r="27" spans="1:7">
      <c r="A27" s="323" t="s">
        <v>165</v>
      </c>
    </row>
    <row r="28" spans="1:7">
      <c r="A28" s="323" t="s">
        <v>198</v>
      </c>
    </row>
    <row r="29" spans="1:7">
      <c r="A29" s="323" t="s">
        <v>190</v>
      </c>
    </row>
    <row r="30" spans="1:7">
      <c r="A30" s="323" t="s">
        <v>269</v>
      </c>
    </row>
    <row r="31" spans="1:7">
      <c r="A31" s="323" t="s">
        <v>270</v>
      </c>
    </row>
    <row r="32" spans="1:7">
      <c r="A32" s="323" t="s">
        <v>166</v>
      </c>
    </row>
    <row r="33" spans="1:1">
      <c r="A33" s="323" t="s">
        <v>271</v>
      </c>
    </row>
    <row r="34" spans="1:1">
      <c r="A34" s="323" t="s">
        <v>272</v>
      </c>
    </row>
    <row r="35" spans="1:1">
      <c r="A35" s="323" t="s">
        <v>273</v>
      </c>
    </row>
    <row r="36" spans="1:1">
      <c r="A36" s="323" t="s">
        <v>274</v>
      </c>
    </row>
    <row r="37" spans="1:1">
      <c r="A37" s="323" t="s">
        <v>275</v>
      </c>
    </row>
    <row r="38" spans="1:1">
      <c r="A38" s="323" t="s">
        <v>191</v>
      </c>
    </row>
    <row r="39" spans="1:1">
      <c r="A39" s="323" t="s">
        <v>276</v>
      </c>
    </row>
    <row r="40" spans="1:1">
      <c r="A40" s="323" t="s">
        <v>167</v>
      </c>
    </row>
    <row r="41" spans="1:1">
      <c r="A41" s="323" t="s">
        <v>168</v>
      </c>
    </row>
    <row r="42" spans="1:1">
      <c r="A42" s="323" t="s">
        <v>169</v>
      </c>
    </row>
    <row r="43" spans="1:1">
      <c r="A43" s="323" t="s">
        <v>277</v>
      </c>
    </row>
    <row r="44" spans="1:1">
      <c r="A44" s="323" t="s">
        <v>278</v>
      </c>
    </row>
    <row r="45" spans="1:1">
      <c r="A45" s="323" t="s">
        <v>192</v>
      </c>
    </row>
    <row r="46" spans="1:1">
      <c r="A46" s="323" t="s">
        <v>279</v>
      </c>
    </row>
    <row r="47" spans="1:1">
      <c r="A47" s="323" t="s">
        <v>280</v>
      </c>
    </row>
    <row r="48" spans="1:1">
      <c r="A48" s="323" t="s">
        <v>281</v>
      </c>
    </row>
    <row r="49" spans="1:1">
      <c r="A49" s="323" t="s">
        <v>282</v>
      </c>
    </row>
    <row r="50" spans="1:1">
      <c r="A50" s="323" t="s">
        <v>170</v>
      </c>
    </row>
    <row r="51" spans="1:1">
      <c r="A51" s="323" t="s">
        <v>171</v>
      </c>
    </row>
    <row r="52" spans="1:1">
      <c r="A52" s="323" t="s">
        <v>199</v>
      </c>
    </row>
    <row r="53" spans="1:1">
      <c r="A53" s="323" t="s">
        <v>283</v>
      </c>
    </row>
    <row r="54" spans="1:1">
      <c r="A54" s="323" t="s">
        <v>202</v>
      </c>
    </row>
    <row r="55" spans="1:1">
      <c r="A55" s="323" t="s">
        <v>172</v>
      </c>
    </row>
    <row r="56" spans="1:1">
      <c r="A56" s="323" t="s">
        <v>284</v>
      </c>
    </row>
    <row r="57" spans="1:1">
      <c r="A57" s="323" t="s">
        <v>173</v>
      </c>
    </row>
    <row r="58" spans="1:1">
      <c r="A58" s="323" t="s">
        <v>285</v>
      </c>
    </row>
    <row r="59" spans="1:1">
      <c r="A59" s="323" t="s">
        <v>286</v>
      </c>
    </row>
    <row r="60" spans="1:1">
      <c r="A60" s="323" t="s">
        <v>287</v>
      </c>
    </row>
    <row r="61" spans="1:1">
      <c r="A61" s="323" t="s">
        <v>288</v>
      </c>
    </row>
    <row r="62" spans="1:1">
      <c r="A62" s="323" t="s">
        <v>193</v>
      </c>
    </row>
    <row r="63" spans="1:1">
      <c r="A63" s="323" t="s">
        <v>289</v>
      </c>
    </row>
    <row r="64" spans="1:1">
      <c r="A64" s="323" t="s">
        <v>290</v>
      </c>
    </row>
    <row r="65" spans="1:1">
      <c r="A65" s="323" t="s">
        <v>203</v>
      </c>
    </row>
    <row r="66" spans="1:1">
      <c r="A66" s="323" t="s">
        <v>194</v>
      </c>
    </row>
    <row r="67" spans="1:1">
      <c r="A67" s="323" t="s">
        <v>174</v>
      </c>
    </row>
    <row r="68" spans="1:1">
      <c r="A68" s="323" t="s">
        <v>291</v>
      </c>
    </row>
    <row r="69" spans="1:1">
      <c r="A69" s="323" t="s">
        <v>292</v>
      </c>
    </row>
    <row r="70" spans="1:1">
      <c r="A70" s="323" t="s">
        <v>293</v>
      </c>
    </row>
    <row r="71" spans="1:1">
      <c r="A71" s="323" t="s">
        <v>294</v>
      </c>
    </row>
    <row r="72" spans="1:1">
      <c r="A72" s="323" t="s">
        <v>175</v>
      </c>
    </row>
    <row r="73" spans="1:1">
      <c r="A73" s="323" t="s">
        <v>295</v>
      </c>
    </row>
    <row r="74" spans="1:1">
      <c r="A74" s="323" t="s">
        <v>176</v>
      </c>
    </row>
    <row r="75" spans="1:1">
      <c r="A75" s="323" t="s">
        <v>177</v>
      </c>
    </row>
    <row r="76" spans="1:1">
      <c r="A76" s="323" t="s">
        <v>178</v>
      </c>
    </row>
    <row r="77" spans="1:1">
      <c r="A77" s="323" t="s">
        <v>179</v>
      </c>
    </row>
    <row r="78" spans="1:1">
      <c r="A78" s="323" t="s">
        <v>195</v>
      </c>
    </row>
    <row r="79" spans="1:1">
      <c r="A79" s="323" t="s">
        <v>200</v>
      </c>
    </row>
    <row r="80" spans="1:1">
      <c r="A80" s="323" t="s">
        <v>180</v>
      </c>
    </row>
    <row r="81" spans="1:1" ht="23.6">
      <c r="A81" s="323" t="s">
        <v>181</v>
      </c>
    </row>
    <row r="82" spans="1:1">
      <c r="A82" s="323" t="s">
        <v>204</v>
      </c>
    </row>
    <row r="83" spans="1:1">
      <c r="A83" s="323" t="s">
        <v>296</v>
      </c>
    </row>
    <row r="84" spans="1:1">
      <c r="A84" s="323" t="s">
        <v>196</v>
      </c>
    </row>
    <row r="85" spans="1:1">
      <c r="A85" s="323" t="s">
        <v>297</v>
      </c>
    </row>
    <row r="86" spans="1:1">
      <c r="A86" s="323" t="s">
        <v>298</v>
      </c>
    </row>
    <row r="87" spans="1:1">
      <c r="A87" s="323" t="s">
        <v>299</v>
      </c>
    </row>
  </sheetData>
  <sheetProtection formatColumns="0" formatRows="0"/>
  <mergeCells count="2">
    <mergeCell ref="S1:T1"/>
    <mergeCell ref="V1:W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ColWidth="9.125" defaultRowHeight="15.05"/>
  <cols>
    <col min="1" max="1" width="9.125" style="419"/>
    <col min="2" max="2" width="9.125" style="420"/>
    <col min="3" max="3" width="9.125" style="421"/>
    <col min="4" max="20" width="9.125" style="420"/>
    <col min="21" max="21" width="9.125" style="422"/>
    <col min="22" max="16384" width="9.125" style="420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ColWidth="9.125" defaultRowHeight="10.5" customHeight="1"/>
  <cols>
    <col min="1" max="1" width="9.125" style="15"/>
    <col min="2" max="2" width="9.125" style="162"/>
    <col min="3" max="3" width="9.125" style="83"/>
    <col min="4" max="8" width="9.125" style="33"/>
    <col min="9" max="15" width="9.125" style="162"/>
    <col min="16" max="16" width="9.125" style="434"/>
    <col min="17" max="18" width="9.125" style="162"/>
    <col min="19" max="19" width="9.125" style="434"/>
    <col min="20" max="24" width="9.125" style="162"/>
    <col min="25" max="29" width="9.125" style="44"/>
    <col min="30" max="16384" width="9.125" style="33"/>
  </cols>
  <sheetData>
    <row r="48" ht="19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625" defaultRowHeight="11.8"/>
  <cols>
    <col min="1" max="1" width="10.625" style="15"/>
    <col min="2" max="2" width="10.625" style="162"/>
    <col min="3" max="16384" width="10.6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92"/>
  <sheetViews>
    <sheetView showGridLines="0" zoomScaleNormal="100" workbookViewId="0"/>
  </sheetViews>
  <sheetFormatPr defaultColWidth="9.125" defaultRowHeight="15.05"/>
  <cols>
    <col min="1" max="1" width="10.25" style="67" customWidth="1"/>
    <col min="2" max="3" width="10" style="67" customWidth="1"/>
    <col min="4" max="4" width="10.125" style="67" bestFit="1" customWidth="1"/>
    <col min="5" max="5" width="67.75" style="67" customWidth="1"/>
    <col min="6" max="6" width="88.75" style="67" customWidth="1"/>
    <col min="7" max="7" width="123.875" style="67" customWidth="1"/>
    <col min="8" max="9" width="20.75" style="67" customWidth="1"/>
    <col min="10" max="10" width="24.25" style="67" customWidth="1"/>
    <col min="11" max="11" width="9.125" style="67"/>
    <col min="12" max="12" width="7.75" style="67" customWidth="1"/>
    <col min="13" max="13" width="32.375" style="67" customWidth="1"/>
    <col min="14" max="14" width="9.125" style="67"/>
    <col min="15" max="18" width="9.875" style="67" customWidth="1"/>
    <col min="19" max="19" width="82.375" style="67" customWidth="1"/>
    <col min="20" max="20" width="9.875" style="67" customWidth="1"/>
    <col min="21" max="21" width="9.875" style="230" customWidth="1"/>
    <col min="22" max="24" width="9.875" style="67" customWidth="1"/>
    <col min="25" max="16384" width="9.125" style="67"/>
  </cols>
  <sheetData>
    <row r="3" spans="1:83">
      <c r="A3" s="32" t="s">
        <v>105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29"/>
      <c r="V3" s="32"/>
      <c r="W3" s="32"/>
    </row>
    <row r="5" spans="1:83" ht="15.05" customHeight="1">
      <c r="D5" s="210"/>
      <c r="E5" s="212"/>
    </row>
    <row r="7" spans="1:83">
      <c r="A7" s="32" t="s">
        <v>219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29"/>
      <c r="V7" s="32"/>
      <c r="W7" s="32"/>
    </row>
    <row r="9" spans="1:83" s="89" customFormat="1" ht="15.05" customHeight="1">
      <c r="C9" s="120"/>
      <c r="D9" s="210"/>
      <c r="E9" s="211"/>
      <c r="U9" s="227"/>
    </row>
    <row r="13" spans="1:83">
      <c r="A13" s="32" t="s">
        <v>155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29"/>
      <c r="V13" s="32"/>
      <c r="W13" s="32"/>
    </row>
    <row r="14" spans="1:83">
      <c r="D14" s="286"/>
      <c r="E14" s="286"/>
      <c r="F14" s="286"/>
      <c r="G14" s="286"/>
      <c r="H14" s="286"/>
      <c r="I14" s="286"/>
      <c r="J14" s="286"/>
      <c r="K14" s="286"/>
      <c r="L14" s="286"/>
    </row>
    <row r="15" spans="1:83" s="77" customFormat="1" ht="15.05" customHeight="1">
      <c r="A15" s="48"/>
      <c r="B15" s="162" t="s">
        <v>136</v>
      </c>
      <c r="C15" s="613"/>
      <c r="D15" s="606">
        <v>1</v>
      </c>
      <c r="E15" s="712"/>
      <c r="F15" s="287"/>
      <c r="G15" s="235">
        <v>0</v>
      </c>
      <c r="H15" s="288"/>
      <c r="I15" s="158"/>
      <c r="J15" s="289" t="s">
        <v>227</v>
      </c>
      <c r="K15" s="184"/>
      <c r="L15" s="205"/>
      <c r="M15" s="278">
        <f>mergeValue(H15)</f>
        <v>0</v>
      </c>
      <c r="N15" s="270"/>
      <c r="O15" s="270"/>
      <c r="P15" s="278" t="str">
        <f t="array" ref="P15">IF(ISERROR(MATCH(MID(Q15,1,250),MID(note_ter,1,250),0)),"n","y")</f>
        <v>y</v>
      </c>
      <c r="Q15" s="270"/>
      <c r="R15" s="278" t="str">
        <f>K15&amp;"("&amp;L15&amp;")"</f>
        <v>()</v>
      </c>
      <c r="S15" s="162"/>
      <c r="T15" s="162"/>
      <c r="U15" s="219"/>
      <c r="V15" s="162"/>
      <c r="W15" s="162"/>
      <c r="X15" s="162"/>
      <c r="Y15" s="124"/>
      <c r="Z15" s="124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</row>
    <row r="16" spans="1:83" s="77" customFormat="1" ht="15.05" customHeight="1">
      <c r="A16" s="48"/>
      <c r="B16" s="48"/>
      <c r="C16" s="613"/>
      <c r="D16" s="606"/>
      <c r="E16" s="712"/>
      <c r="F16" s="158"/>
      <c r="G16" s="168"/>
      <c r="H16" s="184" t="s">
        <v>50</v>
      </c>
      <c r="I16" s="168"/>
      <c r="J16" s="168"/>
      <c r="K16" s="204"/>
      <c r="L16" s="205"/>
      <c r="M16" s="270"/>
      <c r="N16" s="270"/>
      <c r="O16" s="270"/>
      <c r="P16" s="270"/>
      <c r="Q16" s="278"/>
      <c r="R16" s="270"/>
      <c r="S16" s="162"/>
      <c r="T16" s="162"/>
      <c r="U16" s="219"/>
      <c r="V16" s="162"/>
      <c r="W16" s="162"/>
      <c r="X16" s="162"/>
      <c r="Y16" s="124"/>
      <c r="Z16" s="124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</row>
    <row r="17" spans="1:83">
      <c r="Q17" s="213"/>
    </row>
    <row r="18" spans="1:83">
      <c r="A18" s="32" t="s">
        <v>156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14"/>
      <c r="R18" s="32"/>
      <c r="S18" s="32"/>
      <c r="T18" s="32"/>
      <c r="U18" s="229"/>
      <c r="V18" s="32"/>
      <c r="W18" s="32"/>
    </row>
    <row r="19" spans="1:83">
      <c r="F19" s="286"/>
      <c r="G19" s="286"/>
      <c r="H19" s="286"/>
      <c r="I19" s="286"/>
      <c r="J19" s="286"/>
      <c r="K19" s="286"/>
      <c r="L19" s="286"/>
      <c r="Q19" s="213"/>
    </row>
    <row r="20" spans="1:83" s="77" customFormat="1" ht="15.05" customHeight="1">
      <c r="A20" s="48"/>
      <c r="B20" s="162" t="s">
        <v>136</v>
      </c>
      <c r="C20" s="713"/>
      <c r="D20" s="82"/>
      <c r="E20" s="290"/>
      <c r="F20" s="706"/>
      <c r="G20" s="606">
        <v>0</v>
      </c>
      <c r="H20" s="703"/>
      <c r="I20" s="158"/>
      <c r="J20" s="289" t="s">
        <v>227</v>
      </c>
      <c r="K20" s="184"/>
      <c r="L20" s="205"/>
      <c r="M20" s="278">
        <f>mergeValue(H20)</f>
        <v>0</v>
      </c>
      <c r="N20" s="270"/>
      <c r="O20" s="270"/>
      <c r="P20" s="270"/>
      <c r="Q20" s="270"/>
      <c r="R20" s="278" t="str">
        <f>K20&amp;"("&amp;L20&amp;")"</f>
        <v>()</v>
      </c>
      <c r="S20" s="162"/>
      <c r="T20" s="162"/>
      <c r="U20" s="219"/>
      <c r="V20" s="162"/>
      <c r="W20" s="162"/>
      <c r="X20" s="162"/>
      <c r="Y20" s="124"/>
      <c r="Z20" s="124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</row>
    <row r="21" spans="1:83" s="77" customFormat="1" ht="15.05" customHeight="1">
      <c r="A21" s="48"/>
      <c r="B21" s="48"/>
      <c r="C21" s="713"/>
      <c r="D21" s="82"/>
      <c r="E21" s="290"/>
      <c r="F21" s="706"/>
      <c r="G21" s="606"/>
      <c r="H21" s="703"/>
      <c r="I21" s="168"/>
      <c r="J21" s="168"/>
      <c r="K21" s="184" t="s">
        <v>49</v>
      </c>
      <c r="L21" s="205"/>
      <c r="M21" s="270"/>
      <c r="N21" s="270"/>
      <c r="O21" s="270"/>
      <c r="P21" s="270"/>
      <c r="Q21" s="278"/>
      <c r="R21" s="270"/>
      <c r="S21" s="162"/>
      <c r="T21" s="162"/>
      <c r="U21" s="219"/>
      <c r="V21" s="162"/>
      <c r="W21" s="162"/>
      <c r="X21" s="162"/>
      <c r="Y21" s="124"/>
      <c r="Z21" s="124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</row>
    <row r="22" spans="1:83">
      <c r="Q22" s="213"/>
    </row>
    <row r="23" spans="1:83">
      <c r="A23" s="32" t="s">
        <v>157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14"/>
      <c r="R23" s="32"/>
      <c r="S23" s="32"/>
      <c r="T23" s="32"/>
      <c r="U23" s="229"/>
      <c r="V23" s="32"/>
      <c r="W23" s="32"/>
    </row>
    <row r="24" spans="1:83">
      <c r="Q24" s="213"/>
    </row>
    <row r="25" spans="1:83" s="77" customFormat="1" ht="15.05" customHeight="1">
      <c r="A25" s="48"/>
      <c r="B25" s="162" t="s">
        <v>136</v>
      </c>
      <c r="C25" s="291"/>
      <c r="D25" s="67"/>
      <c r="E25" s="234"/>
      <c r="F25" s="67"/>
      <c r="G25" s="67"/>
      <c r="H25" s="67"/>
      <c r="I25" s="236"/>
      <c r="J25" s="235">
        <v>0</v>
      </c>
      <c r="K25" s="292"/>
      <c r="L25" s="163"/>
      <c r="M25" s="278">
        <f>mergeValue(H25)</f>
        <v>0</v>
      </c>
      <c r="N25" s="270"/>
      <c r="O25" s="270"/>
      <c r="P25" s="270"/>
      <c r="Q25" s="270"/>
      <c r="R25" s="278" t="str">
        <f>K25&amp;" ("&amp;L25&amp;")"</f>
        <v xml:space="preserve"> ()</v>
      </c>
      <c r="S25" s="162"/>
      <c r="T25" s="162"/>
      <c r="U25" s="219"/>
      <c r="V25" s="162"/>
      <c r="W25" s="162"/>
      <c r="X25" s="162"/>
      <c r="Y25" s="124"/>
      <c r="Z25" s="124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</row>
    <row r="26" spans="1:83" customFormat="1" ht="17.2" customHeight="1"/>
    <row r="27" spans="1:83">
      <c r="A27" s="32" t="s">
        <v>142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29"/>
      <c r="V27" s="32"/>
      <c r="W27" s="32"/>
    </row>
    <row r="29" spans="1:83" s="152" customFormat="1" ht="15.05" customHeight="1">
      <c r="A29" s="67"/>
      <c r="B29" s="67"/>
      <c r="C29" s="82"/>
      <c r="D29" s="637" t="s">
        <v>26</v>
      </c>
      <c r="E29" s="704"/>
      <c r="F29" s="705" t="s">
        <v>19</v>
      </c>
      <c r="G29" s="706"/>
      <c r="H29" s="707">
        <v>1</v>
      </c>
      <c r="I29" s="710"/>
      <c r="J29" s="636" t="s">
        <v>19</v>
      </c>
      <c r="K29" s="172"/>
      <c r="L29" s="167" t="s">
        <v>26</v>
      </c>
      <c r="M29" s="188"/>
      <c r="N29" s="147"/>
      <c r="O29" s="147"/>
      <c r="P29" s="147"/>
      <c r="Q29" s="147"/>
      <c r="R29" s="147"/>
      <c r="S29" s="147"/>
      <c r="T29" s="147"/>
      <c r="U29" s="224"/>
      <c r="V29" s="147"/>
      <c r="W29" s="147"/>
      <c r="X29" s="165"/>
      <c r="Y29" s="165" t="s">
        <v>132</v>
      </c>
      <c r="Z29" s="165">
        <v>1705000</v>
      </c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</row>
    <row r="30" spans="1:83" s="152" customFormat="1" ht="15.05" customHeight="1">
      <c r="A30" s="67"/>
      <c r="B30" s="67"/>
      <c r="C30" s="82"/>
      <c r="D30" s="637"/>
      <c r="E30" s="704"/>
      <c r="F30" s="705"/>
      <c r="G30" s="706"/>
      <c r="H30" s="707"/>
      <c r="I30" s="711"/>
      <c r="J30" s="636"/>
      <c r="K30" s="158"/>
      <c r="L30" s="168"/>
      <c r="M30" s="187" t="s">
        <v>305</v>
      </c>
      <c r="N30" s="147"/>
      <c r="O30" s="147"/>
      <c r="P30" s="147"/>
      <c r="Q30" s="147"/>
      <c r="R30" s="147"/>
      <c r="S30" s="147"/>
      <c r="T30" s="147"/>
      <c r="U30" s="224"/>
      <c r="V30" s="147"/>
      <c r="W30" s="147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</row>
    <row r="31" spans="1:83" s="152" customFormat="1" ht="15.05" customHeight="1">
      <c r="A31" s="67"/>
      <c r="B31" s="67"/>
      <c r="C31" s="82"/>
      <c r="D31" s="637"/>
      <c r="E31" s="704"/>
      <c r="F31" s="636"/>
      <c r="G31" s="548"/>
      <c r="H31" s="168"/>
      <c r="I31" s="164" t="s">
        <v>185</v>
      </c>
      <c r="J31" s="168"/>
      <c r="K31" s="168"/>
      <c r="L31" s="168"/>
      <c r="M31" s="169"/>
      <c r="N31" s="147"/>
      <c r="O31" s="147"/>
      <c r="P31" s="147"/>
      <c r="Q31" s="147"/>
      <c r="R31" s="147"/>
      <c r="S31" s="147"/>
      <c r="T31" s="147"/>
      <c r="U31" s="224"/>
      <c r="V31" s="147"/>
      <c r="W31" s="147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</row>
    <row r="33" spans="1:38">
      <c r="A33" s="32" t="s">
        <v>151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29"/>
      <c r="V33" s="32"/>
      <c r="W33" s="32"/>
    </row>
    <row r="35" spans="1:38" s="152" customFormat="1" ht="15.05" customHeight="1">
      <c r="A35" s="67"/>
      <c r="B35" s="67"/>
      <c r="C35" s="82"/>
      <c r="D35" s="67"/>
      <c r="E35" s="67"/>
      <c r="F35" s="67"/>
      <c r="G35" s="706"/>
      <c r="H35" s="707">
        <v>1</v>
      </c>
      <c r="I35" s="708"/>
      <c r="J35" s="636" t="s">
        <v>19</v>
      </c>
      <c r="K35" s="172"/>
      <c r="L35" s="167" t="s">
        <v>26</v>
      </c>
      <c r="M35" s="188"/>
      <c r="N35" s="147"/>
      <c r="O35" s="147"/>
      <c r="P35" s="147"/>
      <c r="Q35" s="147"/>
      <c r="R35" s="147"/>
      <c r="S35" s="147"/>
      <c r="T35" s="147"/>
      <c r="U35" s="224"/>
      <c r="V35" s="147"/>
      <c r="W35" s="147"/>
      <c r="X35" s="165"/>
      <c r="Y35" s="165" t="s">
        <v>132</v>
      </c>
      <c r="Z35" s="165">
        <v>1705000</v>
      </c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</row>
    <row r="36" spans="1:38" s="152" customFormat="1" ht="15.05" customHeight="1">
      <c r="A36" s="67"/>
      <c r="B36" s="67"/>
      <c r="C36" s="82"/>
      <c r="D36" s="67"/>
      <c r="E36" s="67"/>
      <c r="F36" s="67"/>
      <c r="G36" s="706"/>
      <c r="H36" s="707"/>
      <c r="I36" s="709"/>
      <c r="J36" s="636"/>
      <c r="K36" s="158"/>
      <c r="L36" s="168"/>
      <c r="M36" s="187" t="s">
        <v>305</v>
      </c>
      <c r="N36" s="147"/>
      <c r="O36" s="147"/>
      <c r="P36" s="147"/>
      <c r="Q36" s="147"/>
      <c r="R36" s="147"/>
      <c r="S36" s="147"/>
      <c r="T36" s="147"/>
      <c r="U36" s="224"/>
      <c r="V36" s="147"/>
      <c r="W36" s="147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38">
      <c r="K37" s="168"/>
      <c r="L37" s="168"/>
      <c r="M37" s="169"/>
    </row>
    <row r="38" spans="1:38">
      <c r="A38" s="32" t="s">
        <v>152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29"/>
      <c r="V38" s="32"/>
      <c r="W38" s="32"/>
    </row>
    <row r="40" spans="1:38" s="152" customFormat="1" ht="15.05" customHeight="1">
      <c r="A40" s="67"/>
      <c r="B40" s="67"/>
      <c r="C40" s="82"/>
      <c r="D40" s="67"/>
      <c r="E40" s="67"/>
      <c r="F40" s="67"/>
      <c r="G40" s="67"/>
      <c r="H40" s="67"/>
      <c r="I40" s="67"/>
      <c r="J40" s="67"/>
      <c r="K40" s="171"/>
      <c r="L40" s="167" t="s">
        <v>26</v>
      </c>
      <c r="M40" s="189"/>
      <c r="N40" s="209"/>
      <c r="O40" s="147"/>
      <c r="P40" s="147"/>
      <c r="Q40" s="147"/>
      <c r="R40" s="147"/>
      <c r="S40" s="147"/>
      <c r="T40" s="147"/>
      <c r="U40" s="224"/>
      <c r="V40" s="147"/>
      <c r="W40" s="147"/>
      <c r="X40" s="165"/>
      <c r="Y40" s="165" t="s">
        <v>132</v>
      </c>
      <c r="Z40" s="165">
        <v>1705000</v>
      </c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  <row r="43" spans="1:38" s="32" customFormat="1" ht="17.2" customHeight="1">
      <c r="A43" s="32" t="s">
        <v>111</v>
      </c>
    </row>
    <row r="44" spans="1:38" customFormat="1" ht="17.2" customHeight="1"/>
    <row r="45" spans="1:38" s="135" customFormat="1" ht="14.4">
      <c r="A45" s="259" t="s">
        <v>1</v>
      </c>
      <c r="B45" s="245" t="s">
        <v>131</v>
      </c>
      <c r="C45" s="246"/>
      <c r="D45" s="247"/>
      <c r="E45" s="248"/>
      <c r="F45" s="249"/>
      <c r="G45" s="249"/>
      <c r="H45" s="249"/>
      <c r="I45" s="250"/>
      <c r="J45" s="251"/>
      <c r="K45" s="260"/>
      <c r="M45" s="252" t="str">
        <f>IF(ISERROR(INDEX(kind_of_nameforms,MATCH(E45,kind_of_forms,0),1)),"",INDEX(kind_of_nameforms,MATCH(E45,kind_of_forms,0),1))</f>
        <v/>
      </c>
      <c r="N45" s="269"/>
    </row>
    <row r="46" spans="1:38" customFormat="1" ht="17.2" customHeight="1"/>
    <row r="47" spans="1:38" s="32" customFormat="1" ht="17.2" customHeight="1">
      <c r="A47" s="32" t="s">
        <v>247</v>
      </c>
      <c r="B47" s="32" t="s">
        <v>248</v>
      </c>
      <c r="C47" s="32" t="s">
        <v>249</v>
      </c>
      <c r="D47" s="32" t="s">
        <v>250</v>
      </c>
    </row>
    <row r="48" spans="1:38" ht="17.2" customHeight="1">
      <c r="U48" s="67"/>
    </row>
    <row r="49" spans="1:21" s="321" customFormat="1">
      <c r="D49" s="322"/>
      <c r="E49" s="286"/>
      <c r="F49" s="286"/>
      <c r="G49" s="286"/>
      <c r="U49" s="225"/>
    </row>
    <row r="50" spans="1:21">
      <c r="C50" s="124"/>
      <c r="D50" s="650" t="s">
        <v>221</v>
      </c>
      <c r="E50" s="651"/>
      <c r="F50" s="651"/>
      <c r="G50" s="652"/>
    </row>
    <row r="51" spans="1:21" s="33" customFormat="1" ht="11.3" customHeight="1">
      <c r="A51" s="44"/>
      <c r="C51" s="49"/>
      <c r="D51" s="653" t="s">
        <v>210</v>
      </c>
      <c r="E51" s="653"/>
      <c r="F51" s="653"/>
      <c r="G51" s="654" t="s">
        <v>211</v>
      </c>
      <c r="H51" s="162"/>
      <c r="R51" s="218"/>
    </row>
    <row r="52" spans="1:21" s="33" customFormat="1" ht="11.3" customHeight="1">
      <c r="A52" s="44" t="s">
        <v>502</v>
      </c>
      <c r="C52" s="49"/>
      <c r="D52" s="298" t="s">
        <v>25</v>
      </c>
      <c r="E52" s="299"/>
      <c r="F52" s="300" t="s">
        <v>205</v>
      </c>
      <c r="G52" s="655"/>
      <c r="H52" s="162"/>
      <c r="R52" s="218"/>
    </row>
    <row r="53" spans="1:21" s="33" customFormat="1" ht="11.95" customHeight="1">
      <c r="A53" s="44"/>
      <c r="C53" s="49"/>
      <c r="D53" s="317" t="s">
        <v>26</v>
      </c>
      <c r="E53" s="301">
        <v>2</v>
      </c>
      <c r="F53" s="302">
        <v>3</v>
      </c>
      <c r="G53" s="303">
        <v>4</v>
      </c>
      <c r="H53" s="162"/>
      <c r="R53" s="218"/>
    </row>
    <row r="54" spans="1:21" s="33" customFormat="1">
      <c r="A54" s="44"/>
      <c r="C54" s="49"/>
      <c r="D54" s="297">
        <v>1</v>
      </c>
      <c r="E54" s="305" t="s">
        <v>230</v>
      </c>
      <c r="F54" s="325" t="str">
        <f>IF(form_up_date="","",form_up_date)</f>
        <v>22.04.2022</v>
      </c>
      <c r="G54" s="327" t="s">
        <v>231</v>
      </c>
      <c r="H54" s="162"/>
      <c r="R54" s="218"/>
    </row>
    <row r="55" spans="1:21" s="33" customFormat="1" ht="47.15">
      <c r="A55" s="44"/>
      <c r="C55" s="49"/>
      <c r="D55" s="297" t="s">
        <v>242</v>
      </c>
      <c r="E55" s="305" t="s">
        <v>232</v>
      </c>
      <c r="F55" s="325"/>
      <c r="G55" s="306" t="s">
        <v>303</v>
      </c>
      <c r="H55" s="162"/>
      <c r="R55" s="218"/>
    </row>
    <row r="56" spans="1:21" s="33" customFormat="1">
      <c r="A56" s="44"/>
      <c r="C56" s="49"/>
      <c r="D56" s="297" t="s">
        <v>243</v>
      </c>
      <c r="E56" s="305" t="s">
        <v>233</v>
      </c>
      <c r="F56" s="325"/>
      <c r="G56" s="327" t="s">
        <v>234</v>
      </c>
      <c r="H56" s="162"/>
      <c r="R56" s="218"/>
    </row>
    <row r="57" spans="1:21" s="33" customFormat="1">
      <c r="A57" s="44"/>
      <c r="C57" s="49"/>
      <c r="D57" s="297" t="s">
        <v>244</v>
      </c>
      <c r="E57" s="305" t="s">
        <v>235</v>
      </c>
      <c r="F57" s="326" t="s">
        <v>236</v>
      </c>
      <c r="G57" s="306"/>
      <c r="H57" s="162"/>
      <c r="R57" s="218"/>
    </row>
    <row r="58" spans="1:21" s="33" customFormat="1">
      <c r="A58" s="44"/>
      <c r="C58" s="49"/>
      <c r="D58" s="304" t="str">
        <f>D57&amp;".1"</f>
        <v>4.1.1</v>
      </c>
      <c r="E58" s="307" t="s">
        <v>3</v>
      </c>
      <c r="F58" s="325" t="str">
        <f>IF(region_name="","",region_name)</f>
        <v>Архангельская область</v>
      </c>
      <c r="G58" s="327" t="s">
        <v>237</v>
      </c>
      <c r="H58" s="162"/>
      <c r="R58" s="218"/>
    </row>
    <row r="59" spans="1:21" s="33" customFormat="1" ht="23.6">
      <c r="A59" s="44"/>
      <c r="C59" s="49"/>
      <c r="D59" s="297" t="s">
        <v>245</v>
      </c>
      <c r="E59" s="308" t="s">
        <v>238</v>
      </c>
      <c r="F59" s="325"/>
      <c r="G59" s="328" t="s">
        <v>239</v>
      </c>
      <c r="H59" s="162"/>
      <c r="R59" s="218"/>
    </row>
    <row r="60" spans="1:21" s="33" customFormat="1" ht="58.95">
      <c r="A60" s="44"/>
      <c r="C60" s="49"/>
      <c r="D60" s="297" t="s">
        <v>246</v>
      </c>
      <c r="E60" s="309" t="s">
        <v>240</v>
      </c>
      <c r="F60" s="325"/>
      <c r="G60" s="316" t="s">
        <v>302</v>
      </c>
      <c r="H60" s="162"/>
      <c r="R60" s="218"/>
    </row>
    <row r="66" spans="1:83" ht="11.8">
      <c r="A66" s="442" t="s">
        <v>491</v>
      </c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2"/>
      <c r="S66" s="442"/>
      <c r="T66" s="442"/>
      <c r="U66" s="442"/>
      <c r="V66" s="442"/>
      <c r="W66" s="442"/>
      <c r="X66" s="442"/>
      <c r="Y66" s="443"/>
      <c r="Z66" s="443"/>
      <c r="AA66" s="444"/>
      <c r="AB66" s="444"/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444"/>
      <c r="BR66" s="444"/>
      <c r="BS66" s="444"/>
      <c r="BT66" s="444"/>
      <c r="BU66" s="444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</row>
    <row r="67" spans="1:83" ht="11.8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  <c r="BT67" s="445"/>
      <c r="BU67" s="445"/>
      <c r="BV67" s="446"/>
      <c r="BW67" s="446"/>
      <c r="BX67" s="446"/>
      <c r="BY67" s="446"/>
      <c r="BZ67" s="446"/>
      <c r="CA67" s="446"/>
      <c r="CB67" s="446"/>
      <c r="CC67" s="446"/>
      <c r="CD67" s="446"/>
      <c r="CE67" s="446"/>
    </row>
    <row r="68" spans="1:83">
      <c r="A68" s="524"/>
      <c r="B68" s="441"/>
      <c r="C68" s="441"/>
      <c r="D68" s="662" t="s">
        <v>26</v>
      </c>
      <c r="E68" s="670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555"/>
      <c r="T68" s="451"/>
      <c r="U68" s="451"/>
      <c r="V68" s="451"/>
      <c r="W68" s="450"/>
      <c r="X68" s="450"/>
      <c r="Y68" s="450"/>
      <c r="Z68" s="450"/>
      <c r="AA68" s="445"/>
      <c r="AB68" s="446"/>
      <c r="AC68" s="673"/>
      <c r="AD68" s="447"/>
      <c r="AE68" s="448" t="s">
        <v>131</v>
      </c>
      <c r="AF68" s="448"/>
      <c r="AG68" s="449" t="s">
        <v>492</v>
      </c>
      <c r="AH68" s="452">
        <v>3</v>
      </c>
      <c r="AI68" s="451"/>
      <c r="AJ68" s="451"/>
      <c r="AK68" s="451"/>
      <c r="AL68" s="451"/>
      <c r="AM68" s="451"/>
      <c r="AN68" s="451"/>
      <c r="AO68" s="451"/>
      <c r="AP68" s="451"/>
      <c r="AQ68" s="451"/>
      <c r="AR68" s="451"/>
      <c r="AS68" s="451"/>
      <c r="AT68" s="451"/>
      <c r="AU68" s="451"/>
      <c r="AV68" s="451"/>
      <c r="AW68" s="451"/>
      <c r="AX68" s="451"/>
      <c r="AY68" s="451"/>
      <c r="AZ68" s="451"/>
      <c r="BA68" s="451"/>
      <c r="BB68" s="451"/>
      <c r="BC68" s="451"/>
      <c r="BD68" s="451"/>
      <c r="BE68" s="451"/>
      <c r="BF68" s="451"/>
      <c r="BG68" s="451"/>
      <c r="BH68" s="451"/>
      <c r="BI68" s="451"/>
      <c r="BJ68" s="451"/>
      <c r="BK68" s="451"/>
      <c r="BL68" s="451"/>
      <c r="BM68" s="451"/>
      <c r="BN68" s="451"/>
      <c r="BO68" s="451"/>
      <c r="BP68" s="451"/>
      <c r="BQ68" s="451"/>
      <c r="BR68" s="451"/>
      <c r="BS68" s="451"/>
      <c r="BT68" s="451"/>
      <c r="BU68" s="451"/>
      <c r="BV68" s="450"/>
      <c r="BW68" s="450"/>
      <c r="BX68" s="450"/>
      <c r="BY68" s="450"/>
      <c r="BZ68" s="450"/>
      <c r="CA68" s="450"/>
      <c r="CB68" s="450"/>
      <c r="CC68" s="450"/>
      <c r="CD68" s="450"/>
      <c r="CE68" s="450"/>
    </row>
    <row r="69" spans="1:83" ht="23.6">
      <c r="A69" s="411"/>
      <c r="B69" s="460"/>
      <c r="C69" s="454"/>
      <c r="D69" s="662"/>
      <c r="E69" s="674" t="s">
        <v>497</v>
      </c>
      <c r="F69" s="674"/>
      <c r="G69" s="674"/>
      <c r="H69" s="674"/>
      <c r="I69" s="674"/>
      <c r="J69" s="674"/>
      <c r="K69" s="674"/>
      <c r="L69" s="674"/>
      <c r="M69" s="674"/>
      <c r="N69" s="674"/>
      <c r="O69" s="674"/>
      <c r="P69" s="674"/>
      <c r="Q69" s="8">
        <f>SUMIF(T70:T71,"i",Q70:Q71)</f>
        <v>0</v>
      </c>
      <c r="R69" s="525"/>
      <c r="S69" s="556" t="s">
        <v>499</v>
      </c>
      <c r="T69" s="231" t="s">
        <v>357</v>
      </c>
      <c r="U69" s="675">
        <v>1</v>
      </c>
      <c r="V69" s="675" t="e">
        <f>INDEX(List01_flag_index_1,1,MATCH(A68,List01_NumberColumns,0))</f>
        <v>#N/A</v>
      </c>
      <c r="W69" s="460"/>
      <c r="X69" s="460"/>
      <c r="Y69" s="460"/>
      <c r="Z69" s="460"/>
      <c r="AA69" s="468"/>
      <c r="AB69" s="460"/>
      <c r="AC69" s="673"/>
      <c r="AD69" s="447"/>
      <c r="AE69" s="460"/>
      <c r="AF69" s="460"/>
      <c r="AG69" s="468"/>
      <c r="AH69" s="468"/>
      <c r="AI69" s="468"/>
      <c r="AJ69" s="468"/>
      <c r="AK69" s="468"/>
      <c r="AL69" s="468"/>
      <c r="AM69" s="468"/>
      <c r="AN69" s="468"/>
      <c r="AO69" s="468"/>
      <c r="AP69" s="468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8"/>
      <c r="BE69" s="468"/>
      <c r="BF69" s="468"/>
      <c r="BG69" s="468"/>
      <c r="BH69" s="468"/>
      <c r="BI69" s="468"/>
      <c r="BJ69" s="468"/>
      <c r="BK69" s="468"/>
      <c r="BL69" s="468"/>
      <c r="BM69" s="468"/>
      <c r="BN69" s="468"/>
      <c r="BO69" s="468"/>
      <c r="BP69" s="468"/>
      <c r="BQ69" s="468"/>
      <c r="BR69" s="468"/>
      <c r="BS69" s="468"/>
      <c r="BT69" s="468"/>
      <c r="BU69" s="468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</row>
    <row r="70" spans="1:83" ht="11.3" hidden="1" customHeight="1">
      <c r="A70" s="526"/>
      <c r="B70" s="468"/>
      <c r="C70" s="468"/>
      <c r="D70" s="662"/>
      <c r="E70" s="527"/>
      <c r="F70" s="527">
        <v>0</v>
      </c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57"/>
      <c r="T70" s="468"/>
      <c r="U70" s="675"/>
      <c r="V70" s="675"/>
      <c r="W70" s="468"/>
      <c r="X70" s="468"/>
      <c r="Y70" s="468"/>
      <c r="Z70" s="468"/>
      <c r="AA70" s="468"/>
      <c r="AB70" s="460"/>
      <c r="AC70" s="673"/>
      <c r="AD70" s="447"/>
      <c r="AE70" s="460"/>
      <c r="AF70" s="460"/>
      <c r="AG70" s="468"/>
      <c r="AH70" s="468"/>
      <c r="AI70" s="468"/>
      <c r="AJ70" s="468"/>
      <c r="AK70" s="468"/>
      <c r="AL70" s="468"/>
      <c r="AM70" s="468"/>
      <c r="AN70" s="468"/>
      <c r="AO70" s="468"/>
      <c r="AP70" s="468"/>
      <c r="AQ70" s="468"/>
      <c r="AR70" s="468"/>
      <c r="AS70" s="468"/>
      <c r="AT70" s="468"/>
      <c r="AU70" s="468"/>
      <c r="AV70" s="468"/>
      <c r="AW70" s="468"/>
      <c r="AX70" s="468"/>
      <c r="AY70" s="468"/>
      <c r="AZ70" s="468"/>
      <c r="BA70" s="468"/>
      <c r="BB70" s="468"/>
      <c r="BC70" s="468"/>
      <c r="BD70" s="468"/>
      <c r="BE70" s="468"/>
      <c r="BF70" s="468"/>
      <c r="BG70" s="468"/>
      <c r="BH70" s="468"/>
      <c r="BI70" s="468"/>
      <c r="BJ70" s="468"/>
      <c r="BK70" s="468"/>
      <c r="BL70" s="468"/>
      <c r="BM70" s="468"/>
      <c r="BN70" s="468"/>
      <c r="BO70" s="468"/>
      <c r="BP70" s="468"/>
      <c r="BQ70" s="468"/>
      <c r="BR70" s="468"/>
      <c r="BS70" s="468"/>
      <c r="BT70" s="468"/>
      <c r="BU70" s="468"/>
      <c r="BV70" s="468"/>
      <c r="BW70" s="468"/>
      <c r="BX70" s="468"/>
      <c r="BY70" s="468"/>
      <c r="BZ70" s="468"/>
      <c r="CA70" s="468"/>
      <c r="CB70" s="468"/>
      <c r="CC70" s="468"/>
      <c r="CD70" s="468"/>
      <c r="CE70" s="468"/>
    </row>
    <row r="71" spans="1:83" ht="11.8">
      <c r="A71" s="411"/>
      <c r="B71" s="460"/>
      <c r="C71" s="454"/>
      <c r="D71" s="662"/>
      <c r="E71" s="528"/>
      <c r="F71" s="529"/>
      <c r="G71" s="529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1"/>
      <c r="S71" s="558"/>
      <c r="T71" s="468"/>
      <c r="U71" s="675"/>
      <c r="V71" s="675"/>
      <c r="W71" s="460"/>
      <c r="X71" s="460"/>
      <c r="Y71" s="460"/>
      <c r="Z71" s="460"/>
      <c r="AA71" s="468"/>
      <c r="AB71" s="460"/>
      <c r="AC71" s="673"/>
      <c r="AD71" s="447"/>
      <c r="AE71" s="460"/>
      <c r="AF71" s="460"/>
      <c r="AG71" s="468"/>
      <c r="AH71" s="468"/>
      <c r="AI71" s="468"/>
      <c r="AJ71" s="468"/>
      <c r="AK71" s="468"/>
      <c r="AL71" s="468"/>
      <c r="AM71" s="468"/>
      <c r="AN71" s="468"/>
      <c r="AO71" s="468"/>
      <c r="AP71" s="468"/>
      <c r="AQ71" s="468"/>
      <c r="AR71" s="468"/>
      <c r="AS71" s="468"/>
      <c r="AT71" s="468"/>
      <c r="AU71" s="468"/>
      <c r="AV71" s="468"/>
      <c r="AW71" s="468"/>
      <c r="AX71" s="468"/>
      <c r="AY71" s="468"/>
      <c r="AZ71" s="468"/>
      <c r="BA71" s="468"/>
      <c r="BB71" s="468"/>
      <c r="BC71" s="468"/>
      <c r="BD71" s="468"/>
      <c r="BE71" s="468"/>
      <c r="BF71" s="468"/>
      <c r="BG71" s="468"/>
      <c r="BH71" s="468"/>
      <c r="BI71" s="468"/>
      <c r="BJ71" s="468"/>
      <c r="BK71" s="468"/>
      <c r="BL71" s="468"/>
      <c r="BM71" s="468"/>
      <c r="BN71" s="468"/>
      <c r="BO71" s="468"/>
      <c r="BP71" s="468"/>
      <c r="BQ71" s="468"/>
      <c r="BR71" s="468"/>
      <c r="BS71" s="468"/>
      <c r="BT71" s="468"/>
      <c r="BU71" s="468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</row>
    <row r="72" spans="1:83" ht="35.35">
      <c r="A72" s="411"/>
      <c r="B72" s="460"/>
      <c r="C72" s="454"/>
      <c r="D72" s="662"/>
      <c r="E72" s="674" t="s">
        <v>496</v>
      </c>
      <c r="F72" s="674"/>
      <c r="G72" s="674"/>
      <c r="H72" s="674"/>
      <c r="I72" s="674"/>
      <c r="J72" s="674"/>
      <c r="K72" s="674"/>
      <c r="L72" s="674"/>
      <c r="M72" s="674"/>
      <c r="N72" s="674"/>
      <c r="O72" s="674"/>
      <c r="P72" s="674"/>
      <c r="Q72" s="8">
        <f>SUMIF(T73:T74,"i",Q73:Q74)</f>
        <v>0</v>
      </c>
      <c r="R72" s="525"/>
      <c r="S72" s="556" t="s">
        <v>498</v>
      </c>
      <c r="T72" s="231" t="s">
        <v>357</v>
      </c>
      <c r="U72" s="675">
        <v>2</v>
      </c>
      <c r="V72" s="675" t="e">
        <f>INDEX(List01_flag_index_2,1,MATCH(A68,List01_NumberColumns,0))</f>
        <v>#N/A</v>
      </c>
      <c r="W72" s="460"/>
      <c r="X72" s="460"/>
      <c r="Y72" s="460"/>
      <c r="Z72" s="460"/>
      <c r="AA72" s="468"/>
      <c r="AB72" s="460"/>
      <c r="AC72" s="673"/>
      <c r="AD72" s="447"/>
      <c r="AE72" s="460"/>
      <c r="AF72" s="460"/>
      <c r="AG72" s="468"/>
      <c r="AH72" s="468"/>
      <c r="AI72" s="468"/>
      <c r="AJ72" s="468"/>
      <c r="AK72" s="468"/>
      <c r="AL72" s="468"/>
      <c r="AM72" s="468"/>
      <c r="AN72" s="468"/>
      <c r="AO72" s="468"/>
      <c r="AP72" s="468"/>
      <c r="AQ72" s="468"/>
      <c r="AR72" s="468"/>
      <c r="AS72" s="468"/>
      <c r="AT72" s="468"/>
      <c r="AU72" s="468"/>
      <c r="AV72" s="468"/>
      <c r="AW72" s="468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468"/>
      <c r="BJ72" s="468"/>
      <c r="BK72" s="468"/>
      <c r="BL72" s="468"/>
      <c r="BM72" s="468"/>
      <c r="BN72" s="468"/>
      <c r="BO72" s="468"/>
      <c r="BP72" s="468"/>
      <c r="BQ72" s="468"/>
      <c r="BR72" s="468"/>
      <c r="BS72" s="468"/>
      <c r="BT72" s="468"/>
      <c r="BU72" s="468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</row>
    <row r="73" spans="1:83" ht="11.3" hidden="1" customHeight="1">
      <c r="A73" s="526"/>
      <c r="B73" s="468"/>
      <c r="C73" s="468"/>
      <c r="D73" s="662"/>
      <c r="E73" s="527"/>
      <c r="F73" s="527">
        <v>0</v>
      </c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57"/>
      <c r="T73" s="468"/>
      <c r="U73" s="675"/>
      <c r="V73" s="675"/>
      <c r="W73" s="468"/>
      <c r="X73" s="468"/>
      <c r="Y73" s="468"/>
      <c r="Z73" s="468"/>
      <c r="AA73" s="468"/>
      <c r="AB73" s="460"/>
      <c r="AC73" s="673"/>
      <c r="AD73" s="447"/>
      <c r="AE73" s="460"/>
      <c r="AF73" s="460"/>
      <c r="AG73" s="468"/>
      <c r="AH73" s="468"/>
      <c r="AI73" s="468"/>
      <c r="AJ73" s="468"/>
      <c r="AK73" s="468"/>
      <c r="AL73" s="468"/>
      <c r="AM73" s="468"/>
      <c r="AN73" s="468"/>
      <c r="AO73" s="468"/>
      <c r="AP73" s="468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8"/>
      <c r="BH73" s="468"/>
      <c r="BI73" s="468"/>
      <c r="BJ73" s="468"/>
      <c r="BK73" s="468"/>
      <c r="BL73" s="468"/>
      <c r="BM73" s="468"/>
      <c r="BN73" s="468"/>
      <c r="BO73" s="468"/>
      <c r="BP73" s="468"/>
      <c r="BQ73" s="468"/>
      <c r="BR73" s="468"/>
      <c r="BS73" s="468"/>
      <c r="BT73" s="468"/>
      <c r="BU73" s="468"/>
      <c r="BV73" s="468"/>
      <c r="BW73" s="468"/>
      <c r="BX73" s="468"/>
      <c r="BY73" s="468"/>
      <c r="BZ73" s="468"/>
      <c r="CA73" s="468"/>
      <c r="CB73" s="468"/>
      <c r="CC73" s="468"/>
      <c r="CD73" s="468"/>
      <c r="CE73" s="468"/>
    </row>
    <row r="74" spans="1:83" ht="11.8">
      <c r="A74" s="411"/>
      <c r="B74" s="460"/>
      <c r="C74" s="454"/>
      <c r="D74" s="662"/>
      <c r="E74" s="528"/>
      <c r="F74" s="529"/>
      <c r="G74" s="529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1"/>
      <c r="S74" s="558"/>
      <c r="T74" s="468"/>
      <c r="U74" s="675"/>
      <c r="V74" s="675"/>
      <c r="W74" s="460"/>
      <c r="X74" s="460"/>
      <c r="Y74" s="460"/>
      <c r="Z74" s="460"/>
      <c r="AA74" s="468"/>
      <c r="AB74" s="460"/>
      <c r="AC74" s="673"/>
      <c r="AD74" s="447"/>
      <c r="AE74" s="460"/>
      <c r="AF74" s="460"/>
      <c r="AG74" s="468"/>
      <c r="AH74" s="468"/>
      <c r="AI74" s="468"/>
      <c r="AJ74" s="468"/>
      <c r="AK74" s="468"/>
      <c r="AL74" s="468"/>
      <c r="AM74" s="468"/>
      <c r="AN74" s="468"/>
      <c r="AO74" s="468"/>
      <c r="AP74" s="468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8"/>
      <c r="BE74" s="468"/>
      <c r="BF74" s="468"/>
      <c r="BG74" s="468"/>
      <c r="BH74" s="468"/>
      <c r="BI74" s="468"/>
      <c r="BJ74" s="468"/>
      <c r="BK74" s="468"/>
      <c r="BL74" s="468"/>
      <c r="BM74" s="468"/>
      <c r="BN74" s="468"/>
      <c r="BO74" s="468"/>
      <c r="BP74" s="468"/>
      <c r="BQ74" s="468"/>
      <c r="BR74" s="468"/>
      <c r="BS74" s="468"/>
      <c r="BT74" s="468"/>
      <c r="BU74" s="468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</row>
    <row r="75" spans="1:83" ht="11.8">
      <c r="T75" s="231"/>
      <c r="U75" s="231"/>
      <c r="V75" s="231"/>
    </row>
    <row r="76" spans="1:83" ht="11.8">
      <c r="A76" s="442" t="s">
        <v>491</v>
      </c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4"/>
      <c r="U76" s="444"/>
      <c r="V76" s="444"/>
      <c r="W76" s="442"/>
      <c r="X76" s="442"/>
      <c r="Y76" s="443"/>
      <c r="Z76" s="443"/>
      <c r="AA76" s="444"/>
      <c r="AB76" s="444"/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4"/>
      <c r="AO76" s="444"/>
      <c r="AP76" s="444"/>
      <c r="AQ76" s="444"/>
      <c r="AR76" s="444"/>
      <c r="AS76" s="444"/>
      <c r="AT76" s="444"/>
      <c r="AU76" s="444"/>
      <c r="AV76" s="444"/>
      <c r="AW76" s="444"/>
      <c r="AX76" s="444"/>
      <c r="AY76" s="444"/>
      <c r="AZ76" s="444"/>
      <c r="BA76" s="444"/>
      <c r="BB76" s="444"/>
      <c r="BC76" s="444"/>
      <c r="BD76" s="444"/>
      <c r="BE76" s="444"/>
      <c r="BF76" s="444"/>
      <c r="BG76" s="444"/>
      <c r="BH76" s="444"/>
      <c r="BI76" s="444"/>
      <c r="BJ76" s="444"/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</row>
    <row r="77" spans="1:83" ht="11.8">
      <c r="T77" s="231"/>
      <c r="U77" s="231"/>
      <c r="V77" s="231"/>
    </row>
    <row r="78" spans="1:83">
      <c r="A78" s="524"/>
      <c r="B78" s="441"/>
      <c r="C78" s="441"/>
      <c r="D78" s="718" t="s">
        <v>26</v>
      </c>
      <c r="E78" s="670"/>
      <c r="F78" s="671"/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2"/>
      <c r="S78" s="555"/>
      <c r="T78" s="451"/>
      <c r="U78" s="451"/>
      <c r="V78" s="451"/>
      <c r="W78" s="450"/>
      <c r="X78" s="450"/>
      <c r="Y78" s="450"/>
      <c r="Z78" s="450"/>
      <c r="AA78" s="445"/>
      <c r="AB78" s="446"/>
      <c r="AC78" s="673"/>
      <c r="AD78" s="447"/>
      <c r="AE78" s="448" t="s">
        <v>131</v>
      </c>
      <c r="AF78" s="448"/>
      <c r="AG78" s="449" t="s">
        <v>492</v>
      </c>
      <c r="AH78" s="452">
        <v>3</v>
      </c>
      <c r="AI78" s="451"/>
      <c r="AJ78" s="451"/>
      <c r="AK78" s="451"/>
      <c r="AL78" s="451"/>
      <c r="AM78" s="451"/>
      <c r="AN78" s="451"/>
      <c r="AO78" s="451"/>
      <c r="AP78" s="451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  <c r="BT78" s="451"/>
      <c r="BU78" s="451"/>
      <c r="BV78" s="450"/>
      <c r="BW78" s="450"/>
      <c r="BX78" s="450"/>
      <c r="BY78" s="450"/>
      <c r="BZ78" s="450"/>
      <c r="CA78" s="450"/>
      <c r="CB78" s="450"/>
      <c r="CC78" s="450"/>
      <c r="CD78" s="450"/>
      <c r="CE78" s="450"/>
    </row>
    <row r="79" spans="1:83" ht="22.6" customHeight="1">
      <c r="A79" s="411"/>
      <c r="B79" s="460"/>
      <c r="C79" s="454"/>
      <c r="D79" s="718"/>
      <c r="E79" s="532"/>
      <c r="F79" s="522">
        <v>1</v>
      </c>
      <c r="G79" s="727" t="s">
        <v>497</v>
      </c>
      <c r="H79" s="727"/>
      <c r="I79" s="727"/>
      <c r="J79" s="727"/>
      <c r="K79" s="727"/>
      <c r="L79" s="727"/>
      <c r="M79" s="727"/>
      <c r="N79" s="727"/>
      <c r="O79" s="727"/>
      <c r="P79" s="727"/>
      <c r="Q79" s="8">
        <f>SUMIF(T80:T85,"i",Q80:Q85)</f>
        <v>0</v>
      </c>
      <c r="R79" s="533"/>
      <c r="S79" s="556" t="s">
        <v>498</v>
      </c>
      <c r="T79" s="231" t="s">
        <v>357</v>
      </c>
      <c r="U79" s="675">
        <v>1</v>
      </c>
      <c r="V79" s="717" t="e">
        <f>INDEX(List01_flag_index_1,1,MATCH(A78,List01_NumberColumns,0))</f>
        <v>#N/A</v>
      </c>
      <c r="W79" s="460"/>
      <c r="X79" s="460"/>
      <c r="Y79" s="460"/>
      <c r="Z79" s="460"/>
      <c r="AA79" s="468"/>
      <c r="AB79" s="460"/>
      <c r="AC79" s="673"/>
      <c r="AD79" s="447"/>
      <c r="AE79" s="460"/>
      <c r="AF79" s="460"/>
      <c r="AG79" s="468"/>
      <c r="AH79" s="468"/>
      <c r="AI79" s="468"/>
      <c r="AJ79" s="468"/>
      <c r="AK79" s="468"/>
      <c r="AL79" s="468"/>
      <c r="AM79" s="468"/>
      <c r="AN79" s="468"/>
      <c r="AO79" s="468"/>
      <c r="AP79" s="468"/>
      <c r="AQ79" s="468"/>
      <c r="AR79" s="468"/>
      <c r="AS79" s="468"/>
      <c r="AT79" s="468"/>
      <c r="AU79" s="468"/>
      <c r="AV79" s="468"/>
      <c r="AW79" s="468"/>
      <c r="AX79" s="468"/>
      <c r="AY79" s="468"/>
      <c r="AZ79" s="468"/>
      <c r="BA79" s="468"/>
      <c r="BB79" s="468"/>
      <c r="BC79" s="468"/>
      <c r="BD79" s="468"/>
      <c r="BE79" s="468"/>
      <c r="BF79" s="468"/>
      <c r="BG79" s="468"/>
      <c r="BH79" s="468"/>
      <c r="BI79" s="468"/>
      <c r="BJ79" s="468"/>
      <c r="BK79" s="468"/>
      <c r="BL79" s="468"/>
      <c r="BM79" s="468"/>
      <c r="BN79" s="468"/>
      <c r="BO79" s="468"/>
      <c r="BP79" s="468"/>
      <c r="BQ79" s="468"/>
      <c r="BR79" s="468"/>
      <c r="BS79" s="468"/>
      <c r="BT79" s="468"/>
      <c r="BU79" s="468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</row>
    <row r="80" spans="1:83" ht="11.3" hidden="1" customHeight="1">
      <c r="A80" s="526"/>
      <c r="B80" s="468"/>
      <c r="C80" s="468"/>
      <c r="D80" s="719"/>
      <c r="E80" s="534"/>
      <c r="F80" s="527">
        <v>0</v>
      </c>
      <c r="G80" s="527"/>
      <c r="H80" s="535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57"/>
      <c r="T80" s="468"/>
      <c r="U80" s="675"/>
      <c r="V80" s="717"/>
      <c r="W80" s="468"/>
      <c r="X80" s="468"/>
      <c r="Y80" s="468"/>
      <c r="Z80" s="468"/>
      <c r="AA80" s="468"/>
      <c r="AB80" s="460"/>
      <c r="AC80" s="673"/>
      <c r="AD80" s="447"/>
      <c r="AE80" s="460"/>
      <c r="AF80" s="460"/>
      <c r="AG80" s="468"/>
      <c r="AH80" s="468"/>
      <c r="AI80" s="468"/>
      <c r="AJ80" s="468"/>
      <c r="AK80" s="468"/>
      <c r="AL80" s="468"/>
      <c r="AM80" s="468"/>
      <c r="AN80" s="468"/>
      <c r="AO80" s="468"/>
      <c r="AP80" s="468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8"/>
      <c r="BE80" s="468"/>
      <c r="BF80" s="468"/>
      <c r="BG80" s="468"/>
      <c r="BH80" s="468"/>
      <c r="BI80" s="468"/>
      <c r="BJ80" s="468"/>
      <c r="BK80" s="468"/>
      <c r="BL80" s="468"/>
      <c r="BM80" s="468"/>
      <c r="BN80" s="468"/>
      <c r="BO80" s="468"/>
      <c r="BP80" s="468"/>
      <c r="BQ80" s="468"/>
      <c r="BR80" s="468"/>
      <c r="BS80" s="468"/>
      <c r="BT80" s="468"/>
      <c r="BU80" s="468"/>
      <c r="BV80" s="468"/>
      <c r="BW80" s="468"/>
      <c r="BX80" s="468"/>
      <c r="BY80" s="468"/>
      <c r="BZ80" s="468"/>
      <c r="CA80" s="468"/>
      <c r="CB80" s="468"/>
      <c r="CC80" s="468"/>
      <c r="CD80" s="468"/>
      <c r="CE80" s="468"/>
    </row>
    <row r="81" spans="1:83" ht="23.6">
      <c r="A81" s="411"/>
      <c r="B81" s="460"/>
      <c r="C81" s="454"/>
      <c r="D81" s="719"/>
      <c r="E81" s="720"/>
      <c r="F81" s="662" t="s">
        <v>504</v>
      </c>
      <c r="G81" s="721"/>
      <c r="H81" s="293"/>
      <c r="I81" s="551" t="s">
        <v>26</v>
      </c>
      <c r="J81" s="537" t="s">
        <v>506</v>
      </c>
      <c r="K81" s="440" t="s">
        <v>407</v>
      </c>
      <c r="L81" s="725" t="s">
        <v>407</v>
      </c>
      <c r="M81" s="726"/>
      <c r="N81" s="440" t="s">
        <v>407</v>
      </c>
      <c r="O81" s="440" t="s">
        <v>407</v>
      </c>
      <c r="P81" s="440" t="s">
        <v>407</v>
      </c>
      <c r="Q81" s="538">
        <f>SUM(Q82:Q84)</f>
        <v>0</v>
      </c>
      <c r="R81" s="538">
        <f>nerr(Q81/List01_costs_OPS)*100</f>
        <v>0</v>
      </c>
      <c r="S81" s="723" t="s">
        <v>500</v>
      </c>
      <c r="T81" s="231" t="s">
        <v>357</v>
      </c>
      <c r="U81" s="675"/>
      <c r="V81" s="717"/>
      <c r="AC81" s="673"/>
    </row>
    <row r="82" spans="1:83" ht="11.8">
      <c r="A82" s="411"/>
      <c r="B82" s="460"/>
      <c r="C82" s="454"/>
      <c r="D82" s="719"/>
      <c r="E82" s="720"/>
      <c r="F82" s="662"/>
      <c r="G82" s="721"/>
      <c r="H82" s="606"/>
      <c r="I82" s="724" t="s">
        <v>504</v>
      </c>
      <c r="J82" s="714"/>
      <c r="K82" s="715"/>
      <c r="L82" s="553"/>
      <c r="M82" s="554" t="s">
        <v>26</v>
      </c>
      <c r="N82" s="539"/>
      <c r="O82" s="540"/>
      <c r="P82" s="550"/>
      <c r="Q82" s="540"/>
      <c r="R82" s="541">
        <f>nerr(costs_OPS/List01_costs_OPS)*100</f>
        <v>0</v>
      </c>
      <c r="S82" s="723"/>
      <c r="T82" s="231"/>
      <c r="U82" s="675"/>
      <c r="V82" s="717"/>
      <c r="AC82" s="673"/>
    </row>
    <row r="83" spans="1:83" ht="11.8">
      <c r="A83" s="411"/>
      <c r="B83" s="460"/>
      <c r="C83" s="454"/>
      <c r="D83" s="719"/>
      <c r="E83" s="720"/>
      <c r="F83" s="662"/>
      <c r="G83" s="721"/>
      <c r="H83" s="606"/>
      <c r="I83" s="724"/>
      <c r="J83" s="714"/>
      <c r="K83" s="716"/>
      <c r="L83" s="552"/>
      <c r="M83" s="543"/>
      <c r="N83" s="544" t="s">
        <v>494</v>
      </c>
      <c r="O83" s="544"/>
      <c r="P83" s="544"/>
      <c r="Q83" s="544"/>
      <c r="R83" s="545"/>
      <c r="S83" s="723"/>
      <c r="T83" s="231"/>
      <c r="U83" s="675"/>
      <c r="V83" s="717"/>
      <c r="AC83" s="673"/>
    </row>
    <row r="84" spans="1:83" ht="11.8">
      <c r="A84" s="411"/>
      <c r="B84" s="460"/>
      <c r="C84" s="454"/>
      <c r="D84" s="719"/>
      <c r="E84" s="720"/>
      <c r="F84" s="662"/>
      <c r="G84" s="722"/>
      <c r="H84" s="552"/>
      <c r="I84" s="543"/>
      <c r="J84" s="544" t="s">
        <v>495</v>
      </c>
      <c r="K84" s="544"/>
      <c r="L84" s="544"/>
      <c r="M84" s="544"/>
      <c r="N84" s="544"/>
      <c r="O84" s="544"/>
      <c r="P84" s="544"/>
      <c r="Q84" s="544"/>
      <c r="R84" s="545"/>
      <c r="S84" s="723"/>
      <c r="T84" s="231"/>
      <c r="U84" s="675"/>
      <c r="V84" s="717"/>
      <c r="AC84" s="673"/>
    </row>
    <row r="85" spans="1:83" ht="11.8">
      <c r="A85" s="411"/>
      <c r="B85" s="460"/>
      <c r="C85" s="454"/>
      <c r="D85" s="719"/>
      <c r="E85" s="528"/>
      <c r="F85" s="529"/>
      <c r="G85" s="529" t="s">
        <v>493</v>
      </c>
      <c r="H85" s="530"/>
      <c r="I85" s="530"/>
      <c r="J85" s="530"/>
      <c r="K85" s="530"/>
      <c r="L85" s="530"/>
      <c r="M85" s="530"/>
      <c r="N85" s="530"/>
      <c r="O85" s="530"/>
      <c r="P85" s="530"/>
      <c r="Q85" s="530"/>
      <c r="R85" s="531"/>
      <c r="S85" s="555"/>
      <c r="T85" s="468"/>
      <c r="U85" s="675"/>
      <c r="V85" s="717"/>
      <c r="W85" s="460"/>
      <c r="X85" s="460"/>
      <c r="Y85" s="460"/>
      <c r="Z85" s="460"/>
      <c r="AA85" s="468"/>
      <c r="AB85" s="460"/>
      <c r="AC85" s="673"/>
      <c r="AD85" s="447"/>
      <c r="AE85" s="460"/>
      <c r="AF85" s="460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8"/>
      <c r="AU85" s="468"/>
      <c r="AV85" s="468"/>
      <c r="AW85" s="468"/>
      <c r="AX85" s="468"/>
      <c r="AY85" s="468"/>
      <c r="AZ85" s="468"/>
      <c r="BA85" s="468"/>
      <c r="BB85" s="468"/>
      <c r="BC85" s="468"/>
      <c r="BD85" s="468"/>
      <c r="BE85" s="468"/>
      <c r="BF85" s="468"/>
      <c r="BG85" s="468"/>
      <c r="BH85" s="468"/>
      <c r="BI85" s="468"/>
      <c r="BJ85" s="468"/>
      <c r="BK85" s="468"/>
      <c r="BL85" s="468"/>
      <c r="BM85" s="468"/>
      <c r="BN85" s="468"/>
      <c r="BO85" s="468"/>
      <c r="BP85" s="468"/>
      <c r="BQ85" s="468"/>
      <c r="BR85" s="468"/>
      <c r="BS85" s="468"/>
      <c r="BT85" s="468"/>
      <c r="BU85" s="468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</row>
    <row r="86" spans="1:83" ht="23.6">
      <c r="A86" s="411"/>
      <c r="B86" s="460"/>
      <c r="C86" s="454"/>
      <c r="D86" s="719"/>
      <c r="E86" s="532"/>
      <c r="F86" s="521">
        <v>2</v>
      </c>
      <c r="G86" s="674" t="s">
        <v>496</v>
      </c>
      <c r="H86" s="674"/>
      <c r="I86" s="674"/>
      <c r="J86" s="674"/>
      <c r="K86" s="674"/>
      <c r="L86" s="674"/>
      <c r="M86" s="674"/>
      <c r="N86" s="674"/>
      <c r="O86" s="674"/>
      <c r="P86" s="674"/>
      <c r="Q86" s="8">
        <f>SUMIF(T87:T92,"i",Q87:Q92)</f>
        <v>0</v>
      </c>
      <c r="R86" s="525"/>
      <c r="S86" s="556" t="s">
        <v>499</v>
      </c>
      <c r="T86" s="231" t="s">
        <v>357</v>
      </c>
      <c r="U86" s="675">
        <v>2</v>
      </c>
      <c r="V86" s="717" t="e">
        <f>INDEX(List01_flag_index_2,1,MATCH(A78,List01_NumberColumns,0))</f>
        <v>#N/A</v>
      </c>
      <c r="W86" s="460"/>
      <c r="X86" s="460"/>
      <c r="Y86" s="460"/>
      <c r="Z86" s="460"/>
      <c r="AA86" s="468"/>
      <c r="AB86" s="460"/>
      <c r="AC86" s="673"/>
      <c r="AD86" s="447"/>
      <c r="AE86" s="460"/>
      <c r="AF86" s="460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468"/>
      <c r="BQ86" s="468"/>
      <c r="BR86" s="468"/>
      <c r="BS86" s="468"/>
      <c r="BT86" s="468"/>
      <c r="BU86" s="468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</row>
    <row r="87" spans="1:83" ht="11.3" hidden="1" customHeight="1">
      <c r="A87" s="526"/>
      <c r="B87" s="468"/>
      <c r="C87" s="468"/>
      <c r="D87" s="719"/>
      <c r="E87" s="534"/>
      <c r="F87" s="527">
        <v>0</v>
      </c>
      <c r="G87" s="527"/>
      <c r="H87" s="535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57"/>
      <c r="T87" s="468"/>
      <c r="U87" s="675"/>
      <c r="V87" s="717"/>
      <c r="W87" s="468"/>
      <c r="X87" s="468"/>
      <c r="Y87" s="468"/>
      <c r="Z87" s="468"/>
      <c r="AA87" s="468"/>
      <c r="AB87" s="460"/>
      <c r="AC87" s="673"/>
      <c r="AD87" s="447"/>
      <c r="AE87" s="460"/>
      <c r="AF87" s="460"/>
      <c r="AG87" s="468"/>
      <c r="AH87" s="468"/>
      <c r="AI87" s="468"/>
      <c r="AJ87" s="468"/>
      <c r="AK87" s="468"/>
      <c r="AL87" s="468"/>
      <c r="AM87" s="468"/>
      <c r="AN87" s="468"/>
      <c r="AO87" s="468"/>
      <c r="AP87" s="468"/>
      <c r="AQ87" s="468"/>
      <c r="AR87" s="468"/>
      <c r="AS87" s="468"/>
      <c r="AT87" s="468"/>
      <c r="AU87" s="468"/>
      <c r="AV87" s="468"/>
      <c r="AW87" s="468"/>
      <c r="AX87" s="468"/>
      <c r="AY87" s="468"/>
      <c r="AZ87" s="468"/>
      <c r="BA87" s="468"/>
      <c r="BB87" s="468"/>
      <c r="BC87" s="468"/>
      <c r="BD87" s="468"/>
      <c r="BE87" s="468"/>
      <c r="BF87" s="468"/>
      <c r="BG87" s="468"/>
      <c r="BH87" s="468"/>
      <c r="BI87" s="468"/>
      <c r="BJ87" s="468"/>
      <c r="BK87" s="468"/>
      <c r="BL87" s="468"/>
      <c r="BM87" s="468"/>
      <c r="BN87" s="468"/>
      <c r="BO87" s="468"/>
      <c r="BP87" s="468"/>
      <c r="BQ87" s="468"/>
      <c r="BR87" s="468"/>
      <c r="BS87" s="468"/>
      <c r="BT87" s="468"/>
      <c r="BU87" s="468"/>
      <c r="BV87" s="468"/>
      <c r="BW87" s="468"/>
      <c r="BX87" s="468"/>
      <c r="BY87" s="468"/>
      <c r="BZ87" s="468"/>
      <c r="CA87" s="468"/>
      <c r="CB87" s="468"/>
      <c r="CC87" s="468"/>
      <c r="CD87" s="468"/>
      <c r="CE87" s="468"/>
    </row>
    <row r="88" spans="1:83" ht="23.6">
      <c r="A88" s="411"/>
      <c r="B88" s="460"/>
      <c r="C88" s="454"/>
      <c r="D88" s="719"/>
      <c r="E88" s="720"/>
      <c r="F88" s="662" t="s">
        <v>242</v>
      </c>
      <c r="G88" s="722"/>
      <c r="H88" s="293"/>
      <c r="I88" s="536" t="s">
        <v>26</v>
      </c>
      <c r="J88" s="537" t="s">
        <v>506</v>
      </c>
      <c r="K88" s="440" t="s">
        <v>407</v>
      </c>
      <c r="L88" s="725" t="s">
        <v>407</v>
      </c>
      <c r="M88" s="726"/>
      <c r="N88" s="440" t="s">
        <v>407</v>
      </c>
      <c r="O88" s="440" t="s">
        <v>407</v>
      </c>
      <c r="P88" s="440" t="s">
        <v>407</v>
      </c>
      <c r="Q88" s="538">
        <f>SUM(Q89:Q91)</f>
        <v>0</v>
      </c>
      <c r="R88" s="538">
        <f>nerr(Q88/List01_costs_OPS)*100</f>
        <v>0</v>
      </c>
      <c r="S88" s="723" t="s">
        <v>501</v>
      </c>
      <c r="T88" s="231" t="s">
        <v>357</v>
      </c>
      <c r="U88" s="675"/>
      <c r="V88" s="717"/>
      <c r="AC88" s="673"/>
    </row>
    <row r="89" spans="1:83" ht="11.8">
      <c r="A89" s="411"/>
      <c r="B89" s="460"/>
      <c r="C89" s="454"/>
      <c r="D89" s="719"/>
      <c r="E89" s="720"/>
      <c r="F89" s="662"/>
      <c r="G89" s="722"/>
      <c r="H89" s="606"/>
      <c r="I89" s="662" t="s">
        <v>504</v>
      </c>
      <c r="J89" s="714"/>
      <c r="K89" s="715"/>
      <c r="L89" s="553"/>
      <c r="M89" s="554" t="s">
        <v>26</v>
      </c>
      <c r="N89" s="539"/>
      <c r="O89" s="540"/>
      <c r="P89" s="550"/>
      <c r="Q89" s="540"/>
      <c r="R89" s="541">
        <f>nerr(costs_OPS/List01_costs_OPS)*100</f>
        <v>0</v>
      </c>
      <c r="S89" s="723"/>
      <c r="T89" s="231"/>
      <c r="U89" s="675"/>
      <c r="V89" s="717"/>
      <c r="AC89" s="673"/>
    </row>
    <row r="90" spans="1:83" ht="11.8">
      <c r="A90" s="411"/>
      <c r="B90" s="460"/>
      <c r="C90" s="454"/>
      <c r="D90" s="719"/>
      <c r="E90" s="720"/>
      <c r="F90" s="662"/>
      <c r="G90" s="722"/>
      <c r="H90" s="606"/>
      <c r="I90" s="662"/>
      <c r="J90" s="714"/>
      <c r="K90" s="716"/>
      <c r="L90" s="552"/>
      <c r="M90" s="543"/>
      <c r="N90" s="544" t="s">
        <v>494</v>
      </c>
      <c r="O90" s="544"/>
      <c r="P90" s="544"/>
      <c r="Q90" s="544"/>
      <c r="R90" s="545"/>
      <c r="S90" s="723"/>
      <c r="T90" s="231"/>
      <c r="U90" s="675"/>
      <c r="V90" s="717"/>
      <c r="AC90" s="673"/>
    </row>
    <row r="91" spans="1:83" ht="11.8">
      <c r="A91" s="411"/>
      <c r="B91" s="460"/>
      <c r="C91" s="454"/>
      <c r="D91" s="719"/>
      <c r="E91" s="720"/>
      <c r="F91" s="662"/>
      <c r="G91" s="722"/>
      <c r="H91" s="542"/>
      <c r="I91" s="543"/>
      <c r="J91" s="544" t="s">
        <v>495</v>
      </c>
      <c r="K91" s="544"/>
      <c r="L91" s="544"/>
      <c r="M91" s="544"/>
      <c r="N91" s="544"/>
      <c r="O91" s="544"/>
      <c r="P91" s="544"/>
      <c r="Q91" s="544"/>
      <c r="R91" s="545"/>
      <c r="S91" s="723"/>
      <c r="T91" s="231"/>
      <c r="U91" s="675"/>
      <c r="V91" s="717"/>
      <c r="AC91" s="673"/>
    </row>
    <row r="92" spans="1:83" ht="11.8">
      <c r="A92" s="411"/>
      <c r="B92" s="460"/>
      <c r="C92" s="454"/>
      <c r="D92" s="718"/>
      <c r="E92" s="528"/>
      <c r="F92" s="529"/>
      <c r="G92" s="529" t="s">
        <v>493</v>
      </c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1"/>
      <c r="S92" s="558"/>
      <c r="T92" s="468"/>
      <c r="U92" s="675"/>
      <c r="V92" s="717"/>
      <c r="W92" s="460"/>
      <c r="X92" s="460"/>
      <c r="Y92" s="460"/>
      <c r="Z92" s="460"/>
      <c r="AA92" s="468"/>
      <c r="AB92" s="460"/>
      <c r="AC92" s="673"/>
      <c r="AD92" s="447"/>
      <c r="AE92" s="460"/>
      <c r="AF92" s="460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  <c r="BR92" s="468"/>
      <c r="BS92" s="468"/>
      <c r="BT92" s="468"/>
      <c r="BU92" s="468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</row>
  </sheetData>
  <dataConsolidate link="1"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9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ColWidth="9.125" defaultRowHeight="15.05"/>
  <cols>
    <col min="1" max="16384" width="9.1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ColWidth="9.125" defaultRowHeight="15.05"/>
  <cols>
    <col min="1" max="1" width="9.125" style="86" hidden="1" customWidth="1"/>
    <col min="2" max="2" width="9.125" style="87" hidden="1" customWidth="1"/>
    <col min="3" max="3" width="9.125" style="225"/>
    <col min="4" max="16384" width="9.125" style="87"/>
  </cols>
  <sheetData>
    <row r="1" spans="1:3" hidden="1"/>
    <row r="2" spans="1:3" hidden="1"/>
    <row r="3" spans="1:3" hidden="1"/>
    <row r="4" spans="1:3" ht="10.5" customHeight="1"/>
    <row r="5" spans="1:3" s="48" customFormat="1" ht="29.95" customHeight="1">
      <c r="A5" s="44"/>
      <c r="C5" s="226"/>
    </row>
    <row r="6" spans="1:3" s="48" customFormat="1" ht="15.05" customHeight="1">
      <c r="A6" s="44"/>
      <c r="C6" s="226"/>
    </row>
    <row r="7" spans="1:3" ht="6.9" customHeight="1"/>
    <row r="8" spans="1:3" ht="15.05" customHeight="1"/>
    <row r="9" spans="1:3" ht="45" customHeight="1"/>
    <row r="11" spans="1:3" ht="45" customHeight="1"/>
    <row r="12" spans="1:3" ht="15.0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35"/>
  </cols>
  <sheetData>
    <row r="1" spans="1:1">
      <c r="A1" s="25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ColWidth="9.125" defaultRowHeight="15.05"/>
  <cols>
    <col min="1" max="2" width="9.125" style="22" hidden="1" customWidth="1"/>
    <col min="3" max="3" width="3.75" style="53" customWidth="1"/>
    <col min="4" max="16" width="9.125" style="22"/>
    <col min="17" max="17" width="9.125" style="228"/>
    <col min="18" max="16384" width="9.125" style="22"/>
  </cols>
  <sheetData>
    <row r="1" spans="3:17" s="89" customFormat="1" hidden="1">
      <c r="C1" s="88"/>
      <c r="Q1" s="227"/>
    </row>
    <row r="2" spans="3:17" s="89" customFormat="1" hidden="1">
      <c r="C2" s="88"/>
      <c r="Q2" s="227"/>
    </row>
    <row r="3" spans="3:17" s="89" customFormat="1" hidden="1">
      <c r="C3" s="88"/>
      <c r="Q3" s="227"/>
    </row>
    <row r="4" spans="3:17" s="89" customFormat="1" hidden="1">
      <c r="C4" s="88"/>
      <c r="Q4" s="227"/>
    </row>
    <row r="5" spans="3:17" s="89" customFormat="1" hidden="1">
      <c r="C5" s="88"/>
      <c r="Q5" s="227"/>
    </row>
    <row r="6" spans="3:17" s="89" customFormat="1" ht="10.5" customHeight="1">
      <c r="C6" s="90"/>
      <c r="Q6" s="227"/>
    </row>
    <row r="7" spans="3:17" s="89" customFormat="1" ht="20.149999999999999" customHeight="1">
      <c r="C7" s="90"/>
      <c r="Q7" s="227"/>
    </row>
    <row r="8" spans="3:17" s="89" customFormat="1" ht="15.05" customHeight="1">
      <c r="C8" s="90"/>
      <c r="Q8" s="227"/>
    </row>
    <row r="9" spans="3:17" s="89" customFormat="1" ht="6.9" customHeight="1">
      <c r="C9" s="90"/>
      <c r="Q9" s="227"/>
    </row>
    <row r="10" spans="3:17" s="89" customFormat="1" ht="22.6" customHeight="1">
      <c r="C10" s="90"/>
      <c r="Q10" s="227"/>
    </row>
    <row r="11" spans="3:17" s="89" customFormat="1" ht="11.3" customHeight="1">
      <c r="C11" s="90"/>
      <c r="Q11" s="227"/>
    </row>
    <row r="12" spans="3:17" s="89" customFormat="1" ht="15.05" hidden="1" customHeight="1">
      <c r="C12" s="90"/>
      <c r="Q12" s="227"/>
    </row>
    <row r="13" spans="3:17" s="89" customFormat="1" ht="14.1" customHeight="1">
      <c r="C13" s="93"/>
      <c r="Q13" s="227"/>
    </row>
    <row r="14" spans="3:17" s="89" customFormat="1" ht="15.05" customHeight="1">
      <c r="C14" s="90"/>
      <c r="Q14" s="227"/>
    </row>
    <row r="15" spans="3:17" s="89" customFormat="1" ht="11.3" customHeight="1">
      <c r="C15" s="88"/>
      <c r="Q15" s="227"/>
    </row>
    <row r="16" spans="3:17" s="89" customFormat="1">
      <c r="C16" s="88"/>
      <c r="D16" s="95"/>
      <c r="E16" s="95"/>
      <c r="Q16" s="22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ColWidth="9.125" defaultRowHeight="11.8"/>
  <cols>
    <col min="1" max="16384" width="9.125" style="285"/>
  </cols>
  <sheetData>
    <row r="1" spans="1:1">
      <c r="A1" s="284"/>
    </row>
    <row r="12" spans="1:1" ht="14.25" customHeight="1"/>
    <row r="13" spans="1:1" ht="15.05" customHeight="1"/>
    <row r="14" spans="1:1" ht="15.05" customHeight="1"/>
    <row r="15" spans="1:1" ht="15.05" customHeight="1"/>
    <row r="16" spans="1:1" ht="15.05" customHeight="1"/>
    <row r="17" ht="15.05" customHeight="1"/>
    <row r="18" ht="15.05" customHeight="1"/>
    <row r="19" ht="15.05" customHeight="1"/>
    <row r="20" ht="15.05" customHeight="1"/>
    <row r="21" ht="15.05" customHeight="1"/>
    <row r="22" ht="15.05" customHeight="1"/>
    <row r="23" ht="15.05" customHeight="1"/>
    <row r="24" ht="15.05" customHeight="1"/>
    <row r="25" ht="15.05" customHeight="1"/>
    <row r="26" ht="15.05" customHeight="1"/>
    <row r="27" ht="15.05" customHeight="1"/>
    <row r="28" ht="15.05" customHeight="1"/>
    <row r="29" ht="15.05" customHeight="1"/>
    <row r="30" ht="15.05" customHeight="1"/>
    <row r="31" ht="15.05" customHeight="1"/>
    <row r="32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  <row r="88" ht="15.05" customHeight="1"/>
    <row r="89" ht="15.05" customHeight="1"/>
    <row r="90" ht="15.05" customHeight="1"/>
    <row r="91" ht="15.05" customHeight="1"/>
    <row r="92" ht="15.05" customHeight="1"/>
    <row r="93" ht="15.05" customHeight="1"/>
    <row r="94" ht="15.05" customHeight="1"/>
    <row r="95" ht="15.05" customHeight="1"/>
    <row r="96" ht="15.05" customHeight="1"/>
    <row r="97" ht="15.05" customHeight="1"/>
    <row r="98" ht="15.05" customHeight="1"/>
    <row r="99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6" ht="15.05" customHeight="1"/>
    <row r="107" ht="15.05" customHeight="1"/>
    <row r="108" ht="15.05" customHeight="1"/>
    <row r="109" ht="15.05" customHeight="1"/>
    <row r="110" ht="15.05" customHeight="1"/>
    <row r="111" ht="15.05" customHeight="1"/>
    <row r="112" ht="15.05" customHeight="1"/>
    <row r="113" ht="15.05" customHeight="1"/>
    <row r="114" ht="15.05" customHeight="1"/>
    <row r="115" ht="15.05" customHeight="1"/>
    <row r="116" ht="15.05" customHeight="1"/>
    <row r="117" ht="15.05" customHeight="1"/>
    <row r="118" ht="15.05" customHeight="1"/>
    <row r="119" ht="15.05" customHeight="1"/>
    <row r="120" ht="15.05" customHeight="1"/>
    <row r="121" ht="15.05" customHeight="1"/>
    <row r="122" ht="15.05" customHeight="1"/>
    <row r="123" ht="15.05" customHeight="1"/>
    <row r="124" ht="15.05" customHeight="1"/>
    <row r="125" ht="15.05" customHeight="1"/>
    <row r="126" ht="15.05" customHeight="1"/>
    <row r="127" ht="15.05" customHeight="1"/>
    <row r="128" ht="15.05" customHeight="1"/>
    <row r="129" ht="15.05" customHeight="1"/>
    <row r="130" ht="15.05" customHeight="1"/>
    <row r="131" ht="15.05" customHeight="1"/>
    <row r="132" ht="15.05" customHeight="1"/>
    <row r="133" ht="15.05" customHeight="1"/>
    <row r="134" ht="15.05" customHeight="1"/>
    <row r="135" ht="15.05" customHeight="1"/>
    <row r="136" ht="15.05" customHeight="1"/>
    <row r="137" ht="15.05" customHeight="1"/>
    <row r="138" ht="15.05" customHeight="1"/>
    <row r="139" ht="15.05" customHeight="1"/>
    <row r="140" ht="15.05" customHeight="1"/>
    <row r="141" ht="15.05" customHeight="1"/>
    <row r="142" ht="15.05" customHeight="1"/>
    <row r="143" ht="15.05" customHeight="1"/>
    <row r="144" ht="15.05" customHeight="1"/>
    <row r="145" ht="15.05" customHeight="1"/>
    <row r="146" ht="15.05" customHeight="1"/>
    <row r="147" ht="15.05" customHeight="1"/>
    <row r="148" ht="15.05" customHeight="1"/>
    <row r="149" ht="15.05" customHeight="1"/>
    <row r="150" ht="15.05" customHeight="1"/>
    <row r="151" ht="15.05" customHeight="1"/>
    <row r="152" ht="15.05" customHeight="1"/>
    <row r="153" ht="15.05" customHeight="1"/>
    <row r="154" ht="15.05" customHeight="1"/>
    <row r="155" ht="15.05" customHeight="1"/>
    <row r="156" ht="15.05" customHeight="1"/>
    <row r="157" ht="15.05" customHeight="1"/>
    <row r="158" ht="15.05" customHeight="1"/>
    <row r="159" ht="15.05" customHeight="1"/>
    <row r="160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  <row r="176" ht="15.05" customHeight="1"/>
    <row r="177" ht="15.05" customHeight="1"/>
    <row r="178" ht="15.05" customHeight="1"/>
    <row r="179" ht="15.05" customHeight="1"/>
    <row r="180" ht="15.05" customHeight="1"/>
    <row r="181" ht="15.05" customHeight="1"/>
    <row r="182" ht="15.05" customHeight="1"/>
    <row r="183" ht="15.05" customHeight="1"/>
    <row r="184" ht="15.05" customHeight="1"/>
    <row r="185" ht="15.05" customHeight="1"/>
    <row r="186" ht="15.05" customHeight="1"/>
    <row r="187" ht="15.05" customHeight="1"/>
    <row r="188" ht="15.05" customHeight="1"/>
    <row r="189" ht="15.05" customHeight="1"/>
    <row r="190" ht="15.05" customHeight="1"/>
    <row r="191" ht="15.05" customHeight="1"/>
    <row r="192" ht="15.05" customHeight="1"/>
    <row r="193" ht="15.05" customHeight="1"/>
    <row r="194" ht="15.05" customHeight="1"/>
    <row r="195" ht="15.05" customHeight="1"/>
    <row r="196" ht="15.05" customHeight="1"/>
    <row r="197" ht="15.05" customHeight="1"/>
    <row r="198" ht="15.05" customHeight="1"/>
    <row r="199" ht="15.05" customHeight="1"/>
    <row r="200" ht="15.05" customHeight="1"/>
    <row r="201" ht="15.05" customHeight="1"/>
    <row r="202" ht="15.05" customHeight="1"/>
    <row r="203" ht="15.05" customHeight="1"/>
    <row r="204" ht="15.05" customHeight="1"/>
    <row r="205" ht="15.05" customHeight="1"/>
    <row r="206" ht="15.05" customHeight="1"/>
    <row r="207" ht="15.05" customHeight="1"/>
    <row r="208" ht="15.05" customHeight="1"/>
    <row r="209" ht="15.05" customHeight="1"/>
    <row r="210" ht="15.05" customHeight="1"/>
    <row r="211" ht="15.05" customHeight="1"/>
    <row r="212" ht="15.05" customHeight="1"/>
    <row r="213" ht="15.05" customHeight="1"/>
    <row r="214" ht="15.05" customHeight="1"/>
    <row r="215" ht="15.05" customHeight="1"/>
    <row r="216" ht="15.05" customHeight="1"/>
    <row r="217" ht="15.05" customHeight="1"/>
    <row r="218" ht="15.05" customHeight="1"/>
    <row r="219" ht="15.05" customHeight="1"/>
    <row r="220" ht="15.05" customHeight="1"/>
    <row r="221" ht="15.05" customHeight="1"/>
    <row r="222" ht="15.05" customHeight="1"/>
    <row r="223" ht="15.05" customHeight="1"/>
    <row r="224" ht="15.05" customHeight="1"/>
    <row r="225" ht="15.05" customHeight="1"/>
    <row r="226" ht="15.05" customHeight="1"/>
    <row r="227" ht="15.05" customHeight="1"/>
    <row r="228" ht="15.05" customHeight="1"/>
    <row r="229" ht="15.05" customHeight="1"/>
    <row r="230" ht="15.05" customHeight="1"/>
    <row r="231" ht="15.05" customHeight="1"/>
    <row r="232" ht="15.05" customHeight="1"/>
    <row r="233" ht="15.05" customHeight="1"/>
    <row r="234" ht="15.05" customHeight="1"/>
    <row r="235" ht="15.05" customHeight="1"/>
    <row r="236" ht="15.05" customHeight="1"/>
    <row r="237" ht="15.05" customHeight="1"/>
    <row r="238" ht="15.05" customHeight="1"/>
    <row r="239" ht="15.05" customHeight="1"/>
    <row r="240" ht="15.05" customHeight="1"/>
    <row r="241" ht="15.05" customHeight="1"/>
    <row r="242" ht="15.05" customHeight="1"/>
    <row r="243" ht="15.05" customHeight="1"/>
    <row r="244" ht="15.05" customHeight="1"/>
    <row r="245" ht="15.05" customHeight="1"/>
    <row r="246" ht="15.05" customHeight="1"/>
    <row r="247" ht="15.05" customHeight="1"/>
    <row r="248" ht="15.05" customHeight="1"/>
    <row r="249" ht="15.05" customHeight="1"/>
    <row r="250" ht="15.05" customHeight="1"/>
    <row r="251" ht="15.05" customHeight="1"/>
    <row r="252" ht="15.05" customHeight="1"/>
    <row r="253" ht="15.05" customHeight="1"/>
    <row r="254" ht="15.05" customHeight="1"/>
    <row r="255" ht="15.05" customHeight="1"/>
    <row r="256" ht="15.05" customHeight="1"/>
    <row r="257" ht="15.05" customHeight="1"/>
    <row r="258" ht="15.05" customHeight="1"/>
    <row r="259" ht="15.05" customHeight="1"/>
    <row r="260" ht="15.05" customHeight="1"/>
    <row r="261" ht="15.05" customHeight="1"/>
    <row r="262" ht="15.05" customHeight="1"/>
    <row r="263" ht="15.05" customHeight="1"/>
    <row r="264" ht="15.05" customHeight="1"/>
    <row r="265" ht="15.05" customHeight="1"/>
    <row r="266" ht="15.05" customHeight="1"/>
    <row r="267" ht="15.05" customHeight="1"/>
    <row r="268" ht="15.05" customHeight="1"/>
    <row r="269" ht="15.05" customHeight="1"/>
    <row r="270" ht="15.05" customHeight="1"/>
    <row r="271" ht="15.05" customHeight="1"/>
    <row r="272" ht="15.05" customHeight="1"/>
    <row r="273" ht="15.05" customHeight="1"/>
    <row r="274" ht="15.05" customHeight="1"/>
    <row r="275" ht="15.05" customHeight="1"/>
    <row r="276" ht="15.05" customHeight="1"/>
    <row r="277" ht="15.05" customHeight="1"/>
    <row r="278" ht="15.05" customHeight="1"/>
    <row r="279" ht="15.05" customHeight="1"/>
    <row r="280" ht="15.05" customHeight="1"/>
    <row r="281" ht="15.05" customHeight="1"/>
    <row r="282" ht="15.05" customHeight="1"/>
    <row r="283" ht="15.05" customHeight="1"/>
    <row r="284" ht="15.05" customHeight="1"/>
    <row r="285" ht="15.05" customHeight="1"/>
    <row r="286" ht="15.05" customHeight="1"/>
    <row r="287" ht="15.05" customHeight="1"/>
    <row r="288" ht="15.05" customHeight="1"/>
    <row r="289" ht="15.05" customHeight="1"/>
    <row r="290" ht="15.05" customHeight="1"/>
    <row r="291" ht="15.05" customHeight="1"/>
    <row r="292" ht="15.05" customHeight="1"/>
    <row r="293" ht="15.05" customHeight="1"/>
    <row r="294" ht="15.05" customHeight="1"/>
    <row r="295" ht="15.05" customHeight="1"/>
    <row r="296" ht="15.05" customHeight="1"/>
    <row r="297" ht="15.05" customHeight="1"/>
    <row r="298" ht="15.05" customHeight="1"/>
    <row r="299" ht="15.05" customHeight="1"/>
    <row r="300" ht="15.05" customHeight="1"/>
    <row r="301" ht="15.05" customHeight="1"/>
    <row r="302" ht="15.05" customHeight="1"/>
    <row r="303" ht="15.05" customHeight="1"/>
    <row r="304" ht="15.05" customHeight="1"/>
    <row r="305" ht="15.05" customHeight="1"/>
    <row r="306" ht="15.05" customHeight="1"/>
    <row r="307" ht="15.05" customHeight="1"/>
    <row r="308" ht="15.05" customHeight="1"/>
    <row r="309" ht="15.05" customHeight="1"/>
    <row r="310" ht="15.05" customHeight="1"/>
    <row r="311" ht="15.05" customHeight="1"/>
    <row r="312" ht="15.05" customHeight="1"/>
    <row r="313" ht="15.05" customHeight="1"/>
    <row r="314" ht="15.05" customHeight="1"/>
    <row r="315" ht="15.05" customHeight="1"/>
    <row r="316" ht="15.05" customHeight="1"/>
    <row r="317" ht="15.05" customHeight="1"/>
    <row r="318" ht="15.05" customHeight="1"/>
    <row r="319" ht="15.05" customHeight="1"/>
    <row r="320" ht="15.05" customHeight="1"/>
    <row r="321" ht="15.05" customHeight="1"/>
    <row r="322" ht="15.05" customHeight="1"/>
    <row r="323" ht="15.05" customHeight="1"/>
    <row r="324" ht="15.05" customHeight="1"/>
    <row r="325" ht="15.05" customHeight="1"/>
    <row r="326" ht="15.05" customHeight="1"/>
    <row r="327" ht="15.05" customHeight="1"/>
    <row r="328" ht="15.05" customHeight="1"/>
    <row r="329" ht="15.05" customHeight="1"/>
    <row r="330" ht="15.05" customHeight="1"/>
    <row r="331" ht="15.05" customHeight="1"/>
    <row r="332" ht="15.05" customHeight="1"/>
    <row r="333" ht="15.05" customHeight="1"/>
    <row r="334" ht="15.05" customHeight="1"/>
    <row r="335" ht="15.05" customHeight="1"/>
    <row r="336" ht="15.05" customHeight="1"/>
    <row r="337" ht="15.05" customHeight="1"/>
    <row r="338" ht="15.05" customHeight="1"/>
    <row r="339" ht="15.05" customHeight="1"/>
    <row r="340" ht="15.05" customHeight="1"/>
    <row r="341" ht="15.05" customHeight="1"/>
    <row r="342" ht="15.05" customHeight="1"/>
    <row r="343" ht="15.05" customHeight="1"/>
    <row r="344" ht="15.05" customHeight="1"/>
    <row r="345" ht="15.05" customHeight="1"/>
    <row r="346" ht="15.05" customHeight="1"/>
    <row r="347" ht="15.05" customHeight="1"/>
    <row r="348" ht="15.05" customHeight="1"/>
    <row r="349" ht="15.05" customHeight="1"/>
    <row r="350" ht="15.05" customHeight="1"/>
    <row r="351" ht="15.05" customHeight="1"/>
    <row r="352" ht="15.05" customHeight="1"/>
    <row r="353" ht="15.05" customHeight="1"/>
    <row r="354" ht="15.05" customHeight="1"/>
    <row r="355" ht="15.05" customHeight="1"/>
    <row r="356" ht="15.05" customHeight="1"/>
    <row r="357" ht="15.05" customHeight="1"/>
    <row r="358" ht="15.05" customHeight="1"/>
    <row r="359" ht="15.05" customHeight="1"/>
    <row r="360" ht="15.05" customHeight="1"/>
    <row r="361" ht="15.05" customHeight="1"/>
    <row r="362" ht="15.05" customHeight="1"/>
    <row r="363" ht="15.05" customHeight="1"/>
    <row r="364" ht="15.05" customHeight="1"/>
    <row r="365" ht="15.05" customHeight="1"/>
    <row r="366" ht="15.05" customHeight="1"/>
    <row r="367" ht="15.05" customHeight="1"/>
    <row r="368" ht="15.05" customHeight="1"/>
    <row r="369" ht="15.05" customHeight="1"/>
    <row r="370" ht="15.05" customHeight="1"/>
    <row r="371" ht="15.05" customHeight="1"/>
    <row r="372" ht="15.05" customHeight="1"/>
    <row r="373" ht="15.05" customHeight="1"/>
    <row r="374" ht="15.05" customHeight="1"/>
    <row r="375" ht="15.05" customHeight="1"/>
    <row r="376" ht="15.05" customHeight="1"/>
    <row r="377" ht="15.05" customHeight="1"/>
    <row r="378" ht="15.05" customHeight="1"/>
    <row r="379" ht="15.05" customHeight="1"/>
    <row r="380" ht="15.05" customHeight="1"/>
    <row r="381" ht="15.05" customHeight="1"/>
    <row r="382" ht="15.05" customHeight="1"/>
    <row r="383" ht="15.05" customHeight="1"/>
    <row r="384" ht="15.05" customHeight="1"/>
    <row r="385" ht="15.05" customHeight="1"/>
    <row r="386" ht="15.05" customHeight="1"/>
    <row r="387" ht="15.05" customHeight="1"/>
    <row r="388" ht="15.05" customHeight="1"/>
    <row r="389" ht="15.05" customHeight="1"/>
    <row r="390" ht="15.05" customHeight="1"/>
    <row r="391" ht="15.05" customHeight="1"/>
    <row r="392" ht="15.05" customHeight="1"/>
    <row r="393" ht="15.05" customHeight="1"/>
    <row r="394" ht="15.05" customHeight="1"/>
    <row r="395" ht="15.05" customHeight="1"/>
    <row r="396" ht="15.05" customHeight="1"/>
    <row r="397" ht="15.05" customHeight="1"/>
    <row r="398" ht="15.05" customHeight="1"/>
    <row r="399" ht="15.05" customHeight="1"/>
    <row r="400" ht="15.05" customHeight="1"/>
    <row r="401" ht="15.05" customHeight="1"/>
    <row r="402" ht="15.05" customHeight="1"/>
    <row r="403" ht="15.05" customHeight="1"/>
    <row r="404" ht="15.05" customHeight="1"/>
    <row r="405" ht="15.05" customHeight="1"/>
    <row r="406" ht="15.05" customHeight="1"/>
    <row r="407" ht="15.05" customHeight="1"/>
    <row r="408" ht="15.05" customHeight="1"/>
    <row r="409" ht="15.05" customHeight="1"/>
    <row r="410" ht="15.05" customHeight="1"/>
    <row r="411" ht="15.05" customHeight="1"/>
    <row r="412" ht="15.05" customHeight="1"/>
    <row r="413" ht="15.05" customHeight="1"/>
    <row r="414" ht="15.05" customHeight="1"/>
    <row r="415" ht="15.05" customHeight="1"/>
    <row r="416" ht="15.05" customHeight="1"/>
    <row r="417" ht="15.05" customHeight="1"/>
    <row r="418" ht="15.05" customHeight="1"/>
    <row r="419" ht="15.05" customHeight="1"/>
    <row r="420" ht="15.05" customHeight="1"/>
    <row r="421" ht="15.05" customHeight="1"/>
    <row r="422" ht="15.05" customHeight="1"/>
    <row r="423" ht="15.05" customHeight="1"/>
    <row r="424" ht="15.05" customHeight="1"/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35"/>
  </cols>
  <sheetData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sheetProtection formatColumns="0" formatRow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47"/>
    <col min="2" max="2" width="65.25" style="47" customWidth="1"/>
    <col min="3" max="3" width="41" style="47" customWidth="1"/>
    <col min="4" max="16384" width="9.125" style="4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8"/>
  <sheetViews>
    <sheetView showGridLines="0" zoomScaleNormal="100" workbookViewId="0"/>
  </sheetViews>
  <sheetFormatPr defaultColWidth="9.125" defaultRowHeight="11.8"/>
  <cols>
    <col min="1" max="1" width="9.125" style="47"/>
    <col min="2" max="2" width="65.25" style="47" customWidth="1"/>
    <col min="3" max="3" width="41" style="47" customWidth="1"/>
    <col min="4" max="16384" width="9.125" style="47"/>
  </cols>
  <sheetData>
    <row r="1" spans="1:2">
      <c r="A1" s="47" t="s">
        <v>100</v>
      </c>
      <c r="B1" s="47" t="s">
        <v>101</v>
      </c>
    </row>
    <row r="2" spans="1:2">
      <c r="A2" s="47">
        <v>4189671</v>
      </c>
      <c r="B2" s="47" t="s">
        <v>663</v>
      </c>
    </row>
    <row r="3" spans="1:2">
      <c r="A3" s="47">
        <v>4189672</v>
      </c>
      <c r="B3" s="47" t="s">
        <v>664</v>
      </c>
    </row>
    <row r="4" spans="1:2">
      <c r="A4" s="47">
        <v>4189673</v>
      </c>
      <c r="B4" s="47" t="s">
        <v>665</v>
      </c>
    </row>
    <row r="5" spans="1:2">
      <c r="A5" s="47">
        <v>4189674</v>
      </c>
      <c r="B5" s="47" t="s">
        <v>666</v>
      </c>
    </row>
    <row r="6" spans="1:2">
      <c r="A6" s="47">
        <v>4189675</v>
      </c>
      <c r="B6" s="47" t="s">
        <v>667</v>
      </c>
    </row>
    <row r="7" spans="1:2">
      <c r="A7" s="47">
        <v>4189676</v>
      </c>
      <c r="B7" s="47" t="s">
        <v>668</v>
      </c>
    </row>
    <row r="8" spans="1:2">
      <c r="A8" s="47">
        <v>4189677</v>
      </c>
      <c r="B8" s="47" t="s">
        <v>669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ColWidth="9.125" defaultRowHeight="12.45"/>
  <cols>
    <col min="1" max="16384" width="9.125" style="46"/>
  </cols>
  <sheetData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ColWidth="9.125" defaultRowHeight="12.45"/>
  <cols>
    <col min="1" max="16384" width="9.125" style="46"/>
  </cols>
  <sheetData>
    <row r="34" spans="6:6">
      <c r="F34" s="52"/>
    </row>
    <row r="35" spans="6:6">
      <c r="F35" s="52"/>
    </row>
    <row r="38" spans="6:6">
      <c r="F38" s="63"/>
    </row>
    <row r="39" spans="6:6">
      <c r="F39" s="63"/>
    </row>
    <row r="40" spans="6:6">
      <c r="F40" s="63"/>
    </row>
    <row r="41" spans="6:6">
      <c r="F41" s="63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23"/>
    <col min="2" max="16384" width="9.125" style="24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8"/>
  <cols>
    <col min="1" max="26" width="9.125" style="17"/>
    <col min="27" max="36" width="9.125" style="18"/>
    <col min="37" max="16384" width="9.125" style="1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73"/>
  <sheetViews>
    <sheetView showGridLines="0" zoomScaleNormal="100" workbookViewId="0"/>
  </sheetViews>
  <sheetFormatPr defaultColWidth="9.125" defaultRowHeight="11.8"/>
  <cols>
    <col min="1" max="1" width="11.625" style="122" customWidth="1"/>
    <col min="2" max="3" width="9.125" style="122"/>
    <col min="4" max="4" width="13" style="122" customWidth="1"/>
    <col min="5" max="5" width="9.125" style="122"/>
    <col min="6" max="6" width="15.25" style="122" customWidth="1"/>
    <col min="7" max="7" width="20" style="122" customWidth="1"/>
    <col min="8" max="8" width="26.875" style="122" customWidth="1"/>
    <col min="9" max="9" width="12.25" style="122" customWidth="1"/>
    <col min="10" max="16384" width="9.125" style="122"/>
  </cols>
  <sheetData>
    <row r="1" spans="1:10">
      <c r="A1" s="122" t="s">
        <v>1447</v>
      </c>
      <c r="B1" s="122" t="s">
        <v>730</v>
      </c>
      <c r="C1" s="122" t="s">
        <v>731</v>
      </c>
      <c r="D1" s="122" t="s">
        <v>732</v>
      </c>
      <c r="E1" s="122" t="s">
        <v>733</v>
      </c>
      <c r="F1" s="122" t="s">
        <v>734</v>
      </c>
      <c r="G1" s="122" t="s">
        <v>735</v>
      </c>
      <c r="H1" s="122" t="s">
        <v>736</v>
      </c>
      <c r="I1" s="122" t="s">
        <v>737</v>
      </c>
    </row>
    <row r="2" spans="1:10">
      <c r="A2" s="122">
        <v>1</v>
      </c>
      <c r="B2" s="122" t="s">
        <v>738</v>
      </c>
      <c r="C2" s="122" t="s">
        <v>255</v>
      </c>
      <c r="D2" s="122" t="s">
        <v>739</v>
      </c>
      <c r="E2" s="122" t="s">
        <v>740</v>
      </c>
      <c r="F2" s="122" t="s">
        <v>741</v>
      </c>
      <c r="G2" s="122" t="s">
        <v>742</v>
      </c>
      <c r="H2" s="122" t="s">
        <v>743</v>
      </c>
      <c r="J2" s="122" t="s">
        <v>301</v>
      </c>
    </row>
    <row r="3" spans="1:10">
      <c r="A3" s="122">
        <v>2</v>
      </c>
      <c r="B3" s="122" t="s">
        <v>738</v>
      </c>
      <c r="C3" s="122" t="s">
        <v>255</v>
      </c>
      <c r="D3" s="122" t="s">
        <v>744</v>
      </c>
      <c r="E3" s="122" t="s">
        <v>745</v>
      </c>
      <c r="F3" s="122" t="s">
        <v>746</v>
      </c>
      <c r="G3" s="122" t="s">
        <v>747</v>
      </c>
      <c r="H3" s="122" t="s">
        <v>748</v>
      </c>
      <c r="J3" s="122" t="s">
        <v>301</v>
      </c>
    </row>
    <row r="4" spans="1:10">
      <c r="A4" s="122">
        <v>3</v>
      </c>
      <c r="B4" s="122" t="s">
        <v>738</v>
      </c>
      <c r="C4" s="122" t="s">
        <v>255</v>
      </c>
      <c r="D4" s="122" t="s">
        <v>749</v>
      </c>
      <c r="E4" s="122" t="s">
        <v>750</v>
      </c>
      <c r="F4" s="122" t="s">
        <v>751</v>
      </c>
      <c r="G4" s="122" t="s">
        <v>747</v>
      </c>
      <c r="H4" s="122" t="s">
        <v>752</v>
      </c>
      <c r="J4" s="122" t="s">
        <v>301</v>
      </c>
    </row>
    <row r="5" spans="1:10">
      <c r="A5" s="122">
        <v>4</v>
      </c>
      <c r="B5" s="122" t="s">
        <v>738</v>
      </c>
      <c r="C5" s="122" t="s">
        <v>255</v>
      </c>
      <c r="D5" s="122" t="s">
        <v>753</v>
      </c>
      <c r="E5" s="122" t="s">
        <v>754</v>
      </c>
      <c r="F5" s="122" t="s">
        <v>755</v>
      </c>
      <c r="G5" s="122" t="s">
        <v>756</v>
      </c>
      <c r="J5" s="122" t="s">
        <v>301</v>
      </c>
    </row>
    <row r="6" spans="1:10">
      <c r="A6" s="122">
        <v>5</v>
      </c>
      <c r="B6" s="122" t="s">
        <v>738</v>
      </c>
      <c r="C6" s="122" t="s">
        <v>255</v>
      </c>
      <c r="D6" s="122" t="s">
        <v>757</v>
      </c>
      <c r="E6" s="122" t="s">
        <v>758</v>
      </c>
      <c r="F6" s="122" t="s">
        <v>759</v>
      </c>
      <c r="G6" s="122" t="s">
        <v>760</v>
      </c>
      <c r="H6" s="122" t="s">
        <v>761</v>
      </c>
      <c r="J6" s="122" t="s">
        <v>301</v>
      </c>
    </row>
    <row r="7" spans="1:10">
      <c r="A7" s="122">
        <v>6</v>
      </c>
      <c r="B7" s="122" t="s">
        <v>738</v>
      </c>
      <c r="C7" s="122" t="s">
        <v>255</v>
      </c>
      <c r="D7" s="122" t="s">
        <v>762</v>
      </c>
      <c r="E7" s="122" t="s">
        <v>763</v>
      </c>
      <c r="F7" s="122" t="s">
        <v>764</v>
      </c>
      <c r="G7" s="122" t="s">
        <v>765</v>
      </c>
      <c r="H7" s="122" t="s">
        <v>766</v>
      </c>
      <c r="J7" s="122" t="s">
        <v>301</v>
      </c>
    </row>
    <row r="8" spans="1:10">
      <c r="A8" s="122">
        <v>7</v>
      </c>
      <c r="B8" s="122" t="s">
        <v>738</v>
      </c>
      <c r="C8" s="122" t="s">
        <v>255</v>
      </c>
      <c r="D8" s="122" t="s">
        <v>767</v>
      </c>
      <c r="E8" s="122" t="s">
        <v>768</v>
      </c>
      <c r="F8" s="122" t="s">
        <v>769</v>
      </c>
      <c r="G8" s="122" t="s">
        <v>770</v>
      </c>
      <c r="H8" s="122" t="s">
        <v>771</v>
      </c>
      <c r="J8" s="122" t="s">
        <v>301</v>
      </c>
    </row>
    <row r="9" spans="1:10">
      <c r="A9" s="122">
        <v>8</v>
      </c>
      <c r="B9" s="122" t="s">
        <v>738</v>
      </c>
      <c r="C9" s="122" t="s">
        <v>255</v>
      </c>
      <c r="D9" s="122" t="s">
        <v>772</v>
      </c>
      <c r="E9" s="122" t="s">
        <v>773</v>
      </c>
      <c r="F9" s="122" t="s">
        <v>774</v>
      </c>
      <c r="G9" s="122" t="s">
        <v>742</v>
      </c>
      <c r="H9" s="122" t="s">
        <v>775</v>
      </c>
      <c r="J9" s="122" t="s">
        <v>301</v>
      </c>
    </row>
    <row r="10" spans="1:10">
      <c r="A10" s="122">
        <v>9</v>
      </c>
      <c r="B10" s="122" t="s">
        <v>738</v>
      </c>
      <c r="C10" s="122" t="s">
        <v>255</v>
      </c>
      <c r="D10" s="122" t="s">
        <v>776</v>
      </c>
      <c r="E10" s="122" t="s">
        <v>777</v>
      </c>
      <c r="F10" s="122" t="s">
        <v>778</v>
      </c>
      <c r="G10" s="122" t="s">
        <v>779</v>
      </c>
      <c r="H10" s="122" t="s">
        <v>780</v>
      </c>
      <c r="J10" s="122" t="s">
        <v>301</v>
      </c>
    </row>
    <row r="11" spans="1:10">
      <c r="A11" s="122">
        <v>10</v>
      </c>
      <c r="B11" s="122" t="s">
        <v>738</v>
      </c>
      <c r="C11" s="122" t="s">
        <v>255</v>
      </c>
      <c r="D11" s="122" t="s">
        <v>781</v>
      </c>
      <c r="E11" s="122" t="s">
        <v>782</v>
      </c>
      <c r="F11" s="122" t="s">
        <v>783</v>
      </c>
      <c r="G11" s="122" t="s">
        <v>770</v>
      </c>
      <c r="H11" s="122" t="s">
        <v>784</v>
      </c>
      <c r="J11" s="122" t="s">
        <v>301</v>
      </c>
    </row>
    <row r="12" spans="1:10">
      <c r="A12" s="122">
        <v>11</v>
      </c>
      <c r="B12" s="122" t="s">
        <v>738</v>
      </c>
      <c r="C12" s="122" t="s">
        <v>255</v>
      </c>
      <c r="D12" s="122" t="s">
        <v>785</v>
      </c>
      <c r="E12" s="122" t="s">
        <v>786</v>
      </c>
      <c r="F12" s="122" t="s">
        <v>787</v>
      </c>
      <c r="G12" s="122" t="s">
        <v>788</v>
      </c>
      <c r="H12" s="122" t="s">
        <v>789</v>
      </c>
      <c r="J12" s="122" t="s">
        <v>301</v>
      </c>
    </row>
    <row r="13" spans="1:10">
      <c r="A13" s="122">
        <v>12</v>
      </c>
      <c r="B13" s="122" t="s">
        <v>738</v>
      </c>
      <c r="C13" s="122" t="s">
        <v>255</v>
      </c>
      <c r="D13" s="122" t="s">
        <v>790</v>
      </c>
      <c r="E13" s="122" t="s">
        <v>791</v>
      </c>
      <c r="F13" s="122" t="s">
        <v>792</v>
      </c>
      <c r="G13" s="122" t="s">
        <v>747</v>
      </c>
      <c r="H13" s="122" t="s">
        <v>793</v>
      </c>
      <c r="J13" s="122" t="s">
        <v>301</v>
      </c>
    </row>
    <row r="14" spans="1:10">
      <c r="A14" s="122">
        <v>13</v>
      </c>
      <c r="B14" s="122" t="s">
        <v>738</v>
      </c>
      <c r="C14" s="122" t="s">
        <v>255</v>
      </c>
      <c r="D14" s="122" t="s">
        <v>794</v>
      </c>
      <c r="E14" s="122" t="s">
        <v>795</v>
      </c>
      <c r="F14" s="122" t="s">
        <v>796</v>
      </c>
      <c r="G14" s="122" t="s">
        <v>654</v>
      </c>
      <c r="H14" s="122" t="s">
        <v>797</v>
      </c>
      <c r="J14" s="122" t="s">
        <v>301</v>
      </c>
    </row>
    <row r="15" spans="1:10">
      <c r="A15" s="122">
        <v>14</v>
      </c>
      <c r="B15" s="122" t="s">
        <v>738</v>
      </c>
      <c r="C15" s="122" t="s">
        <v>255</v>
      </c>
      <c r="D15" s="122" t="s">
        <v>798</v>
      </c>
      <c r="E15" s="122" t="s">
        <v>799</v>
      </c>
      <c r="F15" s="122" t="s">
        <v>800</v>
      </c>
      <c r="G15" s="122" t="s">
        <v>654</v>
      </c>
      <c r="H15" s="122" t="s">
        <v>801</v>
      </c>
      <c r="I15" s="122" t="s">
        <v>802</v>
      </c>
      <c r="J15" s="122" t="s">
        <v>301</v>
      </c>
    </row>
    <row r="16" spans="1:10">
      <c r="A16" s="122">
        <v>15</v>
      </c>
      <c r="B16" s="122" t="s">
        <v>738</v>
      </c>
      <c r="C16" s="122" t="s">
        <v>255</v>
      </c>
      <c r="D16" s="122" t="s">
        <v>803</v>
      </c>
      <c r="E16" s="122" t="s">
        <v>804</v>
      </c>
      <c r="F16" s="122" t="s">
        <v>805</v>
      </c>
      <c r="G16" s="122" t="s">
        <v>806</v>
      </c>
      <c r="H16" s="122" t="s">
        <v>807</v>
      </c>
      <c r="J16" s="122" t="s">
        <v>301</v>
      </c>
    </row>
    <row r="17" spans="1:10">
      <c r="A17" s="122">
        <v>16</v>
      </c>
      <c r="B17" s="122" t="s">
        <v>738</v>
      </c>
      <c r="C17" s="122" t="s">
        <v>255</v>
      </c>
      <c r="D17" s="122" t="s">
        <v>808</v>
      </c>
      <c r="E17" s="122" t="s">
        <v>809</v>
      </c>
      <c r="F17" s="122" t="s">
        <v>746</v>
      </c>
      <c r="G17" s="122" t="s">
        <v>810</v>
      </c>
      <c r="H17" s="122" t="s">
        <v>748</v>
      </c>
      <c r="J17" s="122" t="s">
        <v>301</v>
      </c>
    </row>
    <row r="18" spans="1:10">
      <c r="A18" s="122">
        <v>17</v>
      </c>
      <c r="B18" s="122" t="s">
        <v>738</v>
      </c>
      <c r="C18" s="122" t="s">
        <v>255</v>
      </c>
      <c r="D18" s="122" t="s">
        <v>811</v>
      </c>
      <c r="E18" s="122" t="s">
        <v>812</v>
      </c>
      <c r="F18" s="122" t="s">
        <v>813</v>
      </c>
      <c r="G18" s="122" t="s">
        <v>814</v>
      </c>
      <c r="H18" s="122" t="s">
        <v>815</v>
      </c>
      <c r="J18" s="122" t="s">
        <v>301</v>
      </c>
    </row>
    <row r="19" spans="1:10">
      <c r="A19" s="122">
        <v>18</v>
      </c>
      <c r="B19" s="122" t="s">
        <v>738</v>
      </c>
      <c r="C19" s="122" t="s">
        <v>255</v>
      </c>
      <c r="D19" s="122" t="s">
        <v>816</v>
      </c>
      <c r="E19" s="122" t="s">
        <v>817</v>
      </c>
      <c r="F19" s="122" t="s">
        <v>746</v>
      </c>
      <c r="G19" s="122" t="s">
        <v>818</v>
      </c>
      <c r="H19" s="122" t="s">
        <v>748</v>
      </c>
      <c r="J19" s="122" t="s">
        <v>301</v>
      </c>
    </row>
    <row r="20" spans="1:10">
      <c r="A20" s="122">
        <v>19</v>
      </c>
      <c r="B20" s="122" t="s">
        <v>738</v>
      </c>
      <c r="C20" s="122" t="s">
        <v>255</v>
      </c>
      <c r="D20" s="122" t="s">
        <v>819</v>
      </c>
      <c r="E20" s="122" t="s">
        <v>820</v>
      </c>
      <c r="F20" s="122" t="s">
        <v>821</v>
      </c>
      <c r="G20" s="122" t="s">
        <v>765</v>
      </c>
      <c r="H20" s="122" t="s">
        <v>822</v>
      </c>
      <c r="J20" s="122" t="s">
        <v>301</v>
      </c>
    </row>
    <row r="21" spans="1:10">
      <c r="A21" s="122">
        <v>20</v>
      </c>
      <c r="B21" s="122" t="s">
        <v>738</v>
      </c>
      <c r="C21" s="122" t="s">
        <v>255</v>
      </c>
      <c r="D21" s="122" t="s">
        <v>823</v>
      </c>
      <c r="E21" s="122" t="s">
        <v>824</v>
      </c>
      <c r="F21" s="122" t="s">
        <v>825</v>
      </c>
      <c r="G21" s="122" t="s">
        <v>814</v>
      </c>
      <c r="H21" s="122" t="s">
        <v>826</v>
      </c>
      <c r="J21" s="122" t="s">
        <v>301</v>
      </c>
    </row>
    <row r="22" spans="1:10">
      <c r="A22" s="122">
        <v>21</v>
      </c>
      <c r="B22" s="122" t="s">
        <v>738</v>
      </c>
      <c r="C22" s="122" t="s">
        <v>255</v>
      </c>
      <c r="D22" s="122" t="s">
        <v>827</v>
      </c>
      <c r="E22" s="122" t="s">
        <v>828</v>
      </c>
      <c r="F22" s="122" t="s">
        <v>829</v>
      </c>
      <c r="G22" s="122" t="s">
        <v>814</v>
      </c>
      <c r="H22" s="122" t="s">
        <v>830</v>
      </c>
      <c r="I22" s="122" t="s">
        <v>831</v>
      </c>
      <c r="J22" s="122" t="s">
        <v>301</v>
      </c>
    </row>
    <row r="23" spans="1:10">
      <c r="A23" s="122">
        <v>22</v>
      </c>
      <c r="B23" s="122" t="s">
        <v>738</v>
      </c>
      <c r="C23" s="122" t="s">
        <v>255</v>
      </c>
      <c r="D23" s="122" t="s">
        <v>832</v>
      </c>
      <c r="E23" s="122" t="s">
        <v>833</v>
      </c>
      <c r="F23" s="122" t="s">
        <v>834</v>
      </c>
      <c r="G23" s="122" t="s">
        <v>835</v>
      </c>
      <c r="H23" s="122" t="s">
        <v>836</v>
      </c>
      <c r="J23" s="122" t="s">
        <v>301</v>
      </c>
    </row>
    <row r="24" spans="1:10">
      <c r="A24" s="122">
        <v>23</v>
      </c>
      <c r="B24" s="122" t="s">
        <v>738</v>
      </c>
      <c r="C24" s="122" t="s">
        <v>255</v>
      </c>
      <c r="D24" s="122" t="s">
        <v>837</v>
      </c>
      <c r="E24" s="122" t="s">
        <v>838</v>
      </c>
      <c r="F24" s="122" t="s">
        <v>839</v>
      </c>
      <c r="G24" s="122" t="s">
        <v>747</v>
      </c>
      <c r="H24" s="122" t="s">
        <v>840</v>
      </c>
      <c r="J24" s="122" t="s">
        <v>301</v>
      </c>
    </row>
    <row r="25" spans="1:10">
      <c r="A25" s="122">
        <v>24</v>
      </c>
      <c r="B25" s="122" t="s">
        <v>738</v>
      </c>
      <c r="C25" s="122" t="s">
        <v>255</v>
      </c>
      <c r="D25" s="122" t="s">
        <v>841</v>
      </c>
      <c r="E25" s="122" t="s">
        <v>842</v>
      </c>
      <c r="F25" s="122" t="s">
        <v>843</v>
      </c>
      <c r="G25" s="122" t="s">
        <v>747</v>
      </c>
      <c r="H25" s="122" t="s">
        <v>844</v>
      </c>
      <c r="J25" s="122" t="s">
        <v>301</v>
      </c>
    </row>
    <row r="26" spans="1:10">
      <c r="A26" s="122">
        <v>25</v>
      </c>
      <c r="B26" s="122" t="s">
        <v>738</v>
      </c>
      <c r="C26" s="122" t="s">
        <v>255</v>
      </c>
      <c r="D26" s="122" t="s">
        <v>845</v>
      </c>
      <c r="E26" s="122" t="s">
        <v>846</v>
      </c>
      <c r="F26" s="122" t="s">
        <v>847</v>
      </c>
      <c r="G26" s="122" t="s">
        <v>848</v>
      </c>
      <c r="H26" s="122" t="s">
        <v>849</v>
      </c>
      <c r="J26" s="122" t="s">
        <v>301</v>
      </c>
    </row>
    <row r="27" spans="1:10">
      <c r="A27" s="122">
        <v>26</v>
      </c>
      <c r="B27" s="122" t="s">
        <v>738</v>
      </c>
      <c r="C27" s="122" t="s">
        <v>255</v>
      </c>
      <c r="D27" s="122" t="s">
        <v>850</v>
      </c>
      <c r="E27" s="122" t="s">
        <v>851</v>
      </c>
      <c r="F27" s="122" t="s">
        <v>852</v>
      </c>
      <c r="G27" s="122" t="s">
        <v>853</v>
      </c>
      <c r="H27" s="122" t="s">
        <v>854</v>
      </c>
      <c r="I27" s="122" t="s">
        <v>855</v>
      </c>
      <c r="J27" s="122" t="s">
        <v>301</v>
      </c>
    </row>
    <row r="28" spans="1:10">
      <c r="A28" s="122">
        <v>27</v>
      </c>
      <c r="B28" s="122" t="s">
        <v>738</v>
      </c>
      <c r="C28" s="122" t="s">
        <v>255</v>
      </c>
      <c r="D28" s="122" t="s">
        <v>856</v>
      </c>
      <c r="E28" s="122" t="s">
        <v>857</v>
      </c>
      <c r="F28" s="122" t="s">
        <v>858</v>
      </c>
      <c r="G28" s="122" t="s">
        <v>859</v>
      </c>
      <c r="H28" s="122" t="s">
        <v>860</v>
      </c>
      <c r="I28" s="122" t="s">
        <v>861</v>
      </c>
      <c r="J28" s="122" t="s">
        <v>301</v>
      </c>
    </row>
    <row r="29" spans="1:10">
      <c r="A29" s="122">
        <v>28</v>
      </c>
      <c r="B29" s="122" t="s">
        <v>738</v>
      </c>
      <c r="C29" s="122" t="s">
        <v>255</v>
      </c>
      <c r="D29" s="122" t="s">
        <v>862</v>
      </c>
      <c r="E29" s="122" t="s">
        <v>863</v>
      </c>
      <c r="F29" s="122" t="s">
        <v>864</v>
      </c>
      <c r="G29" s="122" t="s">
        <v>865</v>
      </c>
      <c r="H29" s="122" t="s">
        <v>793</v>
      </c>
      <c r="J29" s="122" t="s">
        <v>301</v>
      </c>
    </row>
    <row r="30" spans="1:10">
      <c r="A30" s="122">
        <v>29</v>
      </c>
      <c r="B30" s="122" t="s">
        <v>738</v>
      </c>
      <c r="C30" s="122" t="s">
        <v>255</v>
      </c>
      <c r="D30" s="122" t="s">
        <v>866</v>
      </c>
      <c r="E30" s="122" t="s">
        <v>867</v>
      </c>
      <c r="F30" s="122" t="s">
        <v>868</v>
      </c>
      <c r="G30" s="122" t="s">
        <v>742</v>
      </c>
      <c r="H30" s="122" t="s">
        <v>869</v>
      </c>
      <c r="J30" s="122" t="s">
        <v>301</v>
      </c>
    </row>
    <row r="31" spans="1:10">
      <c r="A31" s="122">
        <v>30</v>
      </c>
      <c r="B31" s="122" t="s">
        <v>738</v>
      </c>
      <c r="C31" s="122" t="s">
        <v>255</v>
      </c>
      <c r="D31" s="122" t="s">
        <v>870</v>
      </c>
      <c r="E31" s="122" t="s">
        <v>867</v>
      </c>
      <c r="F31" s="122" t="s">
        <v>871</v>
      </c>
      <c r="G31" s="122" t="s">
        <v>848</v>
      </c>
      <c r="H31" s="122" t="s">
        <v>872</v>
      </c>
      <c r="J31" s="122" t="s">
        <v>301</v>
      </c>
    </row>
    <row r="32" spans="1:10">
      <c r="A32" s="122">
        <v>31</v>
      </c>
      <c r="B32" s="122" t="s">
        <v>738</v>
      </c>
      <c r="C32" s="122" t="s">
        <v>255</v>
      </c>
      <c r="D32" s="122" t="s">
        <v>873</v>
      </c>
      <c r="E32" s="122" t="s">
        <v>874</v>
      </c>
      <c r="F32" s="122" t="s">
        <v>875</v>
      </c>
      <c r="G32" s="122" t="s">
        <v>848</v>
      </c>
      <c r="H32" s="122" t="s">
        <v>876</v>
      </c>
      <c r="J32" s="122" t="s">
        <v>301</v>
      </c>
    </row>
    <row r="33" spans="1:10">
      <c r="A33" s="122">
        <v>32</v>
      </c>
      <c r="B33" s="122" t="s">
        <v>738</v>
      </c>
      <c r="C33" s="122" t="s">
        <v>255</v>
      </c>
      <c r="D33" s="122" t="s">
        <v>877</v>
      </c>
      <c r="E33" s="122" t="s">
        <v>878</v>
      </c>
      <c r="F33" s="122" t="s">
        <v>879</v>
      </c>
      <c r="G33" s="122" t="s">
        <v>880</v>
      </c>
      <c r="H33" s="122" t="s">
        <v>881</v>
      </c>
      <c r="J33" s="122" t="s">
        <v>301</v>
      </c>
    </row>
    <row r="34" spans="1:10">
      <c r="A34" s="122">
        <v>33</v>
      </c>
      <c r="B34" s="122" t="s">
        <v>738</v>
      </c>
      <c r="C34" s="122" t="s">
        <v>255</v>
      </c>
      <c r="D34" s="122" t="s">
        <v>882</v>
      </c>
      <c r="E34" s="122" t="s">
        <v>883</v>
      </c>
      <c r="F34" s="122" t="s">
        <v>884</v>
      </c>
      <c r="G34" s="122" t="s">
        <v>835</v>
      </c>
      <c r="H34" s="122" t="s">
        <v>836</v>
      </c>
      <c r="J34" s="122" t="s">
        <v>301</v>
      </c>
    </row>
    <row r="35" spans="1:10">
      <c r="A35" s="122">
        <v>34</v>
      </c>
      <c r="B35" s="122" t="s">
        <v>738</v>
      </c>
      <c r="C35" s="122" t="s">
        <v>255</v>
      </c>
      <c r="D35" s="122" t="s">
        <v>885</v>
      </c>
      <c r="E35" s="122" t="s">
        <v>886</v>
      </c>
      <c r="F35" s="122" t="s">
        <v>887</v>
      </c>
      <c r="G35" s="122" t="s">
        <v>888</v>
      </c>
      <c r="H35" s="122" t="s">
        <v>889</v>
      </c>
      <c r="J35" s="122" t="s">
        <v>301</v>
      </c>
    </row>
    <row r="36" spans="1:10">
      <c r="A36" s="122">
        <v>35</v>
      </c>
      <c r="B36" s="122" t="s">
        <v>738</v>
      </c>
      <c r="C36" s="122" t="s">
        <v>255</v>
      </c>
      <c r="D36" s="122" t="s">
        <v>890</v>
      </c>
      <c r="E36" s="122" t="s">
        <v>891</v>
      </c>
      <c r="F36" s="122" t="s">
        <v>892</v>
      </c>
      <c r="G36" s="122" t="s">
        <v>893</v>
      </c>
      <c r="H36" s="122" t="s">
        <v>894</v>
      </c>
      <c r="J36" s="122" t="s">
        <v>301</v>
      </c>
    </row>
    <row r="37" spans="1:10">
      <c r="A37" s="122">
        <v>36</v>
      </c>
      <c r="B37" s="122" t="s">
        <v>738</v>
      </c>
      <c r="C37" s="122" t="s">
        <v>255</v>
      </c>
      <c r="D37" s="122" t="s">
        <v>895</v>
      </c>
      <c r="E37" s="122" t="s">
        <v>896</v>
      </c>
      <c r="F37" s="122" t="s">
        <v>897</v>
      </c>
      <c r="G37" s="122" t="s">
        <v>888</v>
      </c>
      <c r="H37" s="122" t="s">
        <v>898</v>
      </c>
      <c r="J37" s="122" t="s">
        <v>301</v>
      </c>
    </row>
    <row r="38" spans="1:10">
      <c r="A38" s="122">
        <v>37</v>
      </c>
      <c r="B38" s="122" t="s">
        <v>738</v>
      </c>
      <c r="C38" s="122" t="s">
        <v>255</v>
      </c>
      <c r="D38" s="122" t="s">
        <v>899</v>
      </c>
      <c r="E38" s="122" t="s">
        <v>900</v>
      </c>
      <c r="F38" s="122" t="s">
        <v>901</v>
      </c>
      <c r="G38" s="122" t="s">
        <v>902</v>
      </c>
      <c r="H38" s="122" t="s">
        <v>903</v>
      </c>
      <c r="J38" s="122" t="s">
        <v>301</v>
      </c>
    </row>
    <row r="39" spans="1:10">
      <c r="A39" s="122">
        <v>38</v>
      </c>
      <c r="B39" s="122" t="s">
        <v>738</v>
      </c>
      <c r="C39" s="122" t="s">
        <v>255</v>
      </c>
      <c r="D39" s="122" t="s">
        <v>904</v>
      </c>
      <c r="E39" s="122" t="s">
        <v>905</v>
      </c>
      <c r="F39" s="122" t="s">
        <v>906</v>
      </c>
      <c r="G39" s="122" t="s">
        <v>853</v>
      </c>
      <c r="H39" s="122" t="s">
        <v>907</v>
      </c>
      <c r="J39" s="122" t="s">
        <v>301</v>
      </c>
    </row>
    <row r="40" spans="1:10">
      <c r="A40" s="122">
        <v>39</v>
      </c>
      <c r="B40" s="122" t="s">
        <v>738</v>
      </c>
      <c r="C40" s="122" t="s">
        <v>255</v>
      </c>
      <c r="D40" s="122" t="s">
        <v>908</v>
      </c>
      <c r="E40" s="122" t="s">
        <v>909</v>
      </c>
      <c r="F40" s="122" t="s">
        <v>910</v>
      </c>
      <c r="G40" s="122" t="s">
        <v>911</v>
      </c>
      <c r="H40" s="122" t="s">
        <v>912</v>
      </c>
      <c r="J40" s="122" t="s">
        <v>301</v>
      </c>
    </row>
    <row r="41" spans="1:10">
      <c r="A41" s="122">
        <v>40</v>
      </c>
      <c r="B41" s="122" t="s">
        <v>738</v>
      </c>
      <c r="C41" s="122" t="s">
        <v>255</v>
      </c>
      <c r="D41" s="122" t="s">
        <v>913</v>
      </c>
      <c r="E41" s="122" t="s">
        <v>914</v>
      </c>
      <c r="F41" s="122" t="s">
        <v>915</v>
      </c>
      <c r="G41" s="122" t="s">
        <v>848</v>
      </c>
      <c r="H41" s="122" t="s">
        <v>916</v>
      </c>
      <c r="J41" s="122" t="s">
        <v>301</v>
      </c>
    </row>
    <row r="42" spans="1:10">
      <c r="A42" s="122">
        <v>41</v>
      </c>
      <c r="B42" s="122" t="s">
        <v>738</v>
      </c>
      <c r="C42" s="122" t="s">
        <v>255</v>
      </c>
      <c r="D42" s="122" t="s">
        <v>917</v>
      </c>
      <c r="E42" s="122" t="s">
        <v>918</v>
      </c>
      <c r="F42" s="122" t="s">
        <v>919</v>
      </c>
      <c r="G42" s="122" t="s">
        <v>880</v>
      </c>
      <c r="H42" s="122" t="s">
        <v>920</v>
      </c>
      <c r="J42" s="122" t="s">
        <v>301</v>
      </c>
    </row>
    <row r="43" spans="1:10">
      <c r="A43" s="122">
        <v>42</v>
      </c>
      <c r="B43" s="122" t="s">
        <v>738</v>
      </c>
      <c r="C43" s="122" t="s">
        <v>255</v>
      </c>
      <c r="D43" s="122" t="s">
        <v>921</v>
      </c>
      <c r="E43" s="122" t="s">
        <v>922</v>
      </c>
      <c r="F43" s="122" t="s">
        <v>923</v>
      </c>
      <c r="G43" s="122" t="s">
        <v>779</v>
      </c>
      <c r="H43" s="122" t="s">
        <v>924</v>
      </c>
      <c r="J43" s="122" t="s">
        <v>301</v>
      </c>
    </row>
    <row r="44" spans="1:10">
      <c r="A44" s="122">
        <v>43</v>
      </c>
      <c r="B44" s="122" t="s">
        <v>738</v>
      </c>
      <c r="C44" s="122" t="s">
        <v>255</v>
      </c>
      <c r="D44" s="122" t="s">
        <v>925</v>
      </c>
      <c r="E44" s="122" t="s">
        <v>926</v>
      </c>
      <c r="F44" s="122" t="s">
        <v>927</v>
      </c>
      <c r="G44" s="122" t="s">
        <v>779</v>
      </c>
      <c r="H44" s="122" t="s">
        <v>928</v>
      </c>
      <c r="J44" s="122" t="s">
        <v>301</v>
      </c>
    </row>
    <row r="45" spans="1:10">
      <c r="A45" s="122">
        <v>44</v>
      </c>
      <c r="B45" s="122" t="s">
        <v>738</v>
      </c>
      <c r="C45" s="122" t="s">
        <v>255</v>
      </c>
      <c r="D45" s="122" t="s">
        <v>929</v>
      </c>
      <c r="E45" s="122" t="s">
        <v>930</v>
      </c>
      <c r="F45" s="122" t="s">
        <v>931</v>
      </c>
      <c r="G45" s="122" t="s">
        <v>932</v>
      </c>
      <c r="H45" s="122" t="s">
        <v>933</v>
      </c>
      <c r="J45" s="122" t="s">
        <v>301</v>
      </c>
    </row>
    <row r="46" spans="1:10">
      <c r="A46" s="122">
        <v>45</v>
      </c>
      <c r="B46" s="122" t="s">
        <v>738</v>
      </c>
      <c r="C46" s="122" t="s">
        <v>255</v>
      </c>
      <c r="D46" s="122" t="s">
        <v>934</v>
      </c>
      <c r="E46" s="122" t="s">
        <v>935</v>
      </c>
      <c r="F46" s="122" t="s">
        <v>936</v>
      </c>
      <c r="G46" s="122" t="s">
        <v>937</v>
      </c>
      <c r="H46" s="122" t="s">
        <v>938</v>
      </c>
      <c r="J46" s="122" t="s">
        <v>301</v>
      </c>
    </row>
    <row r="47" spans="1:10">
      <c r="A47" s="122">
        <v>46</v>
      </c>
      <c r="B47" s="122" t="s">
        <v>738</v>
      </c>
      <c r="C47" s="122" t="s">
        <v>255</v>
      </c>
      <c r="D47" s="122" t="s">
        <v>939</v>
      </c>
      <c r="E47" s="122" t="s">
        <v>940</v>
      </c>
      <c r="F47" s="122" t="s">
        <v>941</v>
      </c>
      <c r="G47" s="122" t="s">
        <v>788</v>
      </c>
      <c r="H47" s="122" t="s">
        <v>942</v>
      </c>
      <c r="J47" s="122" t="s">
        <v>301</v>
      </c>
    </row>
    <row r="48" spans="1:10">
      <c r="A48" s="122">
        <v>47</v>
      </c>
      <c r="B48" s="122" t="s">
        <v>738</v>
      </c>
      <c r="C48" s="122" t="s">
        <v>255</v>
      </c>
      <c r="D48" s="122" t="s">
        <v>943</v>
      </c>
      <c r="E48" s="122" t="s">
        <v>944</v>
      </c>
      <c r="F48" s="122" t="s">
        <v>945</v>
      </c>
      <c r="G48" s="122" t="s">
        <v>788</v>
      </c>
      <c r="H48" s="122" t="s">
        <v>942</v>
      </c>
      <c r="J48" s="122" t="s">
        <v>301</v>
      </c>
    </row>
    <row r="49" spans="1:10">
      <c r="A49" s="122">
        <v>48</v>
      </c>
      <c r="B49" s="122" t="s">
        <v>738</v>
      </c>
      <c r="C49" s="122" t="s">
        <v>255</v>
      </c>
      <c r="D49" s="122" t="s">
        <v>946</v>
      </c>
      <c r="E49" s="122" t="s">
        <v>947</v>
      </c>
      <c r="F49" s="122" t="s">
        <v>948</v>
      </c>
      <c r="G49" s="122" t="s">
        <v>788</v>
      </c>
      <c r="H49" s="122" t="s">
        <v>949</v>
      </c>
      <c r="J49" s="122" t="s">
        <v>301</v>
      </c>
    </row>
    <row r="50" spans="1:10">
      <c r="A50" s="122">
        <v>49</v>
      </c>
      <c r="B50" s="122" t="s">
        <v>738</v>
      </c>
      <c r="C50" s="122" t="s">
        <v>255</v>
      </c>
      <c r="D50" s="122" t="s">
        <v>950</v>
      </c>
      <c r="E50" s="122" t="s">
        <v>951</v>
      </c>
      <c r="F50" s="122" t="s">
        <v>952</v>
      </c>
      <c r="G50" s="122" t="s">
        <v>788</v>
      </c>
      <c r="H50" s="122" t="s">
        <v>953</v>
      </c>
      <c r="J50" s="122" t="s">
        <v>301</v>
      </c>
    </row>
    <row r="51" spans="1:10">
      <c r="A51" s="122">
        <v>50</v>
      </c>
      <c r="B51" s="122" t="s">
        <v>738</v>
      </c>
      <c r="C51" s="122" t="s">
        <v>255</v>
      </c>
      <c r="D51" s="122" t="s">
        <v>954</v>
      </c>
      <c r="E51" s="122" t="s">
        <v>955</v>
      </c>
      <c r="F51" s="122" t="s">
        <v>956</v>
      </c>
      <c r="G51" s="122" t="s">
        <v>788</v>
      </c>
      <c r="H51" s="122" t="s">
        <v>949</v>
      </c>
      <c r="J51" s="122" t="s">
        <v>301</v>
      </c>
    </row>
    <row r="52" spans="1:10">
      <c r="A52" s="122">
        <v>51</v>
      </c>
      <c r="B52" s="122" t="s">
        <v>738</v>
      </c>
      <c r="C52" s="122" t="s">
        <v>255</v>
      </c>
      <c r="D52" s="122" t="s">
        <v>957</v>
      </c>
      <c r="E52" s="122" t="s">
        <v>958</v>
      </c>
      <c r="F52" s="122" t="s">
        <v>746</v>
      </c>
      <c r="G52" s="122" t="s">
        <v>959</v>
      </c>
      <c r="H52" s="122" t="s">
        <v>748</v>
      </c>
      <c r="J52" s="122" t="s">
        <v>301</v>
      </c>
    </row>
    <row r="53" spans="1:10">
      <c r="A53" s="122">
        <v>52</v>
      </c>
      <c r="B53" s="122" t="s">
        <v>738</v>
      </c>
      <c r="C53" s="122" t="s">
        <v>255</v>
      </c>
      <c r="D53" s="122" t="s">
        <v>960</v>
      </c>
      <c r="E53" s="122" t="s">
        <v>961</v>
      </c>
      <c r="F53" s="122" t="s">
        <v>962</v>
      </c>
      <c r="G53" s="122" t="s">
        <v>747</v>
      </c>
      <c r="H53" s="122" t="s">
        <v>963</v>
      </c>
      <c r="J53" s="122" t="s">
        <v>301</v>
      </c>
    </row>
    <row r="54" spans="1:10">
      <c r="A54" s="122">
        <v>53</v>
      </c>
      <c r="B54" s="122" t="s">
        <v>738</v>
      </c>
      <c r="C54" s="122" t="s">
        <v>255</v>
      </c>
      <c r="D54" s="122" t="s">
        <v>964</v>
      </c>
      <c r="E54" s="122" t="s">
        <v>965</v>
      </c>
      <c r="F54" s="122" t="s">
        <v>966</v>
      </c>
      <c r="G54" s="122" t="s">
        <v>967</v>
      </c>
      <c r="I54" s="122" t="s">
        <v>968</v>
      </c>
      <c r="J54" s="122" t="s">
        <v>301</v>
      </c>
    </row>
    <row r="55" spans="1:10">
      <c r="A55" s="122">
        <v>54</v>
      </c>
      <c r="B55" s="122" t="s">
        <v>738</v>
      </c>
      <c r="C55" s="122" t="s">
        <v>255</v>
      </c>
      <c r="D55" s="122" t="s">
        <v>969</v>
      </c>
      <c r="E55" s="122" t="s">
        <v>970</v>
      </c>
      <c r="F55" s="122" t="s">
        <v>971</v>
      </c>
      <c r="G55" s="122" t="s">
        <v>747</v>
      </c>
      <c r="J55" s="122" t="s">
        <v>301</v>
      </c>
    </row>
    <row r="56" spans="1:10">
      <c r="A56" s="122">
        <v>55</v>
      </c>
      <c r="B56" s="122" t="s">
        <v>738</v>
      </c>
      <c r="C56" s="122" t="s">
        <v>255</v>
      </c>
      <c r="D56" s="122" t="s">
        <v>972</v>
      </c>
      <c r="E56" s="122" t="s">
        <v>973</v>
      </c>
      <c r="F56" s="122" t="s">
        <v>974</v>
      </c>
      <c r="G56" s="122" t="s">
        <v>747</v>
      </c>
      <c r="H56" s="122" t="s">
        <v>975</v>
      </c>
      <c r="J56" s="122" t="s">
        <v>301</v>
      </c>
    </row>
    <row r="57" spans="1:10">
      <c r="A57" s="122">
        <v>56</v>
      </c>
      <c r="B57" s="122" t="s">
        <v>738</v>
      </c>
      <c r="C57" s="122" t="s">
        <v>255</v>
      </c>
      <c r="D57" s="122" t="s">
        <v>976</v>
      </c>
      <c r="E57" s="122" t="s">
        <v>977</v>
      </c>
      <c r="F57" s="122" t="s">
        <v>978</v>
      </c>
      <c r="G57" s="122" t="s">
        <v>765</v>
      </c>
      <c r="H57" s="122" t="s">
        <v>979</v>
      </c>
      <c r="J57" s="122" t="s">
        <v>301</v>
      </c>
    </row>
    <row r="58" spans="1:10">
      <c r="A58" s="122">
        <v>57</v>
      </c>
      <c r="B58" s="122" t="s">
        <v>738</v>
      </c>
      <c r="C58" s="122" t="s">
        <v>255</v>
      </c>
      <c r="D58" s="122" t="s">
        <v>980</v>
      </c>
      <c r="E58" s="122" t="s">
        <v>981</v>
      </c>
      <c r="F58" s="122" t="s">
        <v>982</v>
      </c>
      <c r="G58" s="122" t="s">
        <v>765</v>
      </c>
      <c r="H58" s="122" t="s">
        <v>983</v>
      </c>
      <c r="J58" s="122" t="s">
        <v>301</v>
      </c>
    </row>
    <row r="59" spans="1:10">
      <c r="A59" s="122">
        <v>58</v>
      </c>
      <c r="B59" s="122" t="s">
        <v>738</v>
      </c>
      <c r="C59" s="122" t="s">
        <v>255</v>
      </c>
      <c r="D59" s="122" t="s">
        <v>984</v>
      </c>
      <c r="E59" s="122" t="s">
        <v>985</v>
      </c>
      <c r="F59" s="122" t="s">
        <v>986</v>
      </c>
      <c r="G59" s="122" t="s">
        <v>848</v>
      </c>
      <c r="H59" s="122" t="s">
        <v>987</v>
      </c>
      <c r="J59" s="122" t="s">
        <v>301</v>
      </c>
    </row>
    <row r="60" spans="1:10">
      <c r="A60" s="122">
        <v>59</v>
      </c>
      <c r="B60" s="122" t="s">
        <v>738</v>
      </c>
      <c r="C60" s="122" t="s">
        <v>255</v>
      </c>
      <c r="D60" s="122" t="s">
        <v>988</v>
      </c>
      <c r="E60" s="122" t="s">
        <v>989</v>
      </c>
      <c r="F60" s="122" t="s">
        <v>990</v>
      </c>
      <c r="G60" s="122" t="s">
        <v>747</v>
      </c>
      <c r="H60" s="122" t="s">
        <v>991</v>
      </c>
      <c r="J60" s="122" t="s">
        <v>301</v>
      </c>
    </row>
    <row r="61" spans="1:10">
      <c r="A61" s="122">
        <v>60</v>
      </c>
      <c r="B61" s="122" t="s">
        <v>738</v>
      </c>
      <c r="C61" s="122" t="s">
        <v>255</v>
      </c>
      <c r="D61" s="122" t="s">
        <v>992</v>
      </c>
      <c r="E61" s="122" t="s">
        <v>993</v>
      </c>
      <c r="F61" s="122" t="s">
        <v>994</v>
      </c>
      <c r="G61" s="122" t="s">
        <v>859</v>
      </c>
      <c r="H61" s="122" t="s">
        <v>995</v>
      </c>
      <c r="J61" s="122" t="s">
        <v>301</v>
      </c>
    </row>
    <row r="62" spans="1:10">
      <c r="A62" s="122">
        <v>61</v>
      </c>
      <c r="B62" s="122" t="s">
        <v>738</v>
      </c>
      <c r="C62" s="122" t="s">
        <v>255</v>
      </c>
      <c r="D62" s="122" t="s">
        <v>996</v>
      </c>
      <c r="E62" s="122" t="s">
        <v>997</v>
      </c>
      <c r="F62" s="122" t="s">
        <v>998</v>
      </c>
      <c r="G62" s="122" t="s">
        <v>835</v>
      </c>
      <c r="H62" s="122" t="s">
        <v>999</v>
      </c>
      <c r="J62" s="122" t="s">
        <v>301</v>
      </c>
    </row>
    <row r="63" spans="1:10">
      <c r="A63" s="122">
        <v>62</v>
      </c>
      <c r="B63" s="122" t="s">
        <v>738</v>
      </c>
      <c r="C63" s="122" t="s">
        <v>255</v>
      </c>
      <c r="D63" s="122" t="s">
        <v>1000</v>
      </c>
      <c r="E63" s="122" t="s">
        <v>1001</v>
      </c>
      <c r="F63" s="122" t="s">
        <v>1002</v>
      </c>
      <c r="G63" s="122" t="s">
        <v>747</v>
      </c>
      <c r="H63" s="122" t="s">
        <v>1003</v>
      </c>
      <c r="I63" s="122" t="s">
        <v>1004</v>
      </c>
      <c r="J63" s="122" t="s">
        <v>301</v>
      </c>
    </row>
    <row r="64" spans="1:10">
      <c r="A64" s="122">
        <v>63</v>
      </c>
      <c r="B64" s="122" t="s">
        <v>738</v>
      </c>
      <c r="C64" s="122" t="s">
        <v>255</v>
      </c>
      <c r="D64" s="122" t="s">
        <v>1005</v>
      </c>
      <c r="E64" s="122" t="s">
        <v>1006</v>
      </c>
      <c r="F64" s="122" t="s">
        <v>1007</v>
      </c>
      <c r="G64" s="122" t="s">
        <v>747</v>
      </c>
      <c r="H64" s="122" t="s">
        <v>907</v>
      </c>
      <c r="I64" s="122" t="s">
        <v>1008</v>
      </c>
      <c r="J64" s="122" t="s">
        <v>301</v>
      </c>
    </row>
    <row r="65" spans="1:10">
      <c r="A65" s="122">
        <v>64</v>
      </c>
      <c r="B65" s="122" t="s">
        <v>738</v>
      </c>
      <c r="C65" s="122" t="s">
        <v>255</v>
      </c>
      <c r="D65" s="122" t="s">
        <v>1009</v>
      </c>
      <c r="E65" s="122" t="s">
        <v>1010</v>
      </c>
      <c r="F65" s="122" t="s">
        <v>1011</v>
      </c>
      <c r="G65" s="122" t="s">
        <v>1012</v>
      </c>
      <c r="H65" s="122" t="s">
        <v>1013</v>
      </c>
      <c r="J65" s="122" t="s">
        <v>301</v>
      </c>
    </row>
    <row r="66" spans="1:10">
      <c r="A66" s="122">
        <v>65</v>
      </c>
      <c r="B66" s="122" t="s">
        <v>738</v>
      </c>
      <c r="C66" s="122" t="s">
        <v>255</v>
      </c>
      <c r="D66" s="122" t="s">
        <v>1014</v>
      </c>
      <c r="E66" s="122" t="s">
        <v>1015</v>
      </c>
      <c r="F66" s="122" t="s">
        <v>1016</v>
      </c>
      <c r="G66" s="122" t="s">
        <v>859</v>
      </c>
      <c r="H66" s="122" t="s">
        <v>1017</v>
      </c>
      <c r="J66" s="122" t="s">
        <v>301</v>
      </c>
    </row>
    <row r="67" spans="1:10">
      <c r="A67" s="122">
        <v>66</v>
      </c>
      <c r="B67" s="122" t="s">
        <v>738</v>
      </c>
      <c r="C67" s="122" t="s">
        <v>255</v>
      </c>
      <c r="D67" s="122" t="s">
        <v>1018</v>
      </c>
      <c r="E67" s="122" t="s">
        <v>1019</v>
      </c>
      <c r="F67" s="122" t="s">
        <v>1020</v>
      </c>
      <c r="G67" s="122" t="s">
        <v>747</v>
      </c>
      <c r="H67" s="122" t="s">
        <v>1021</v>
      </c>
      <c r="J67" s="122" t="s">
        <v>301</v>
      </c>
    </row>
    <row r="68" spans="1:10">
      <c r="A68" s="122">
        <v>67</v>
      </c>
      <c r="B68" s="122" t="s">
        <v>738</v>
      </c>
      <c r="C68" s="122" t="s">
        <v>255</v>
      </c>
      <c r="D68" s="122" t="s">
        <v>1022</v>
      </c>
      <c r="E68" s="122" t="s">
        <v>1023</v>
      </c>
      <c r="F68" s="122" t="s">
        <v>1024</v>
      </c>
      <c r="G68" s="122" t="s">
        <v>747</v>
      </c>
      <c r="H68" s="122" t="s">
        <v>1025</v>
      </c>
      <c r="J68" s="122" t="s">
        <v>301</v>
      </c>
    </row>
    <row r="69" spans="1:10">
      <c r="A69" s="122">
        <v>68</v>
      </c>
      <c r="B69" s="122" t="s">
        <v>738</v>
      </c>
      <c r="C69" s="122" t="s">
        <v>255</v>
      </c>
      <c r="D69" s="122" t="s">
        <v>1026</v>
      </c>
      <c r="E69" s="122" t="s">
        <v>1027</v>
      </c>
      <c r="F69" s="122" t="s">
        <v>1028</v>
      </c>
      <c r="G69" s="122" t="s">
        <v>747</v>
      </c>
      <c r="H69" s="122" t="s">
        <v>1029</v>
      </c>
      <c r="J69" s="122" t="s">
        <v>301</v>
      </c>
    </row>
    <row r="70" spans="1:10">
      <c r="A70" s="122">
        <v>69</v>
      </c>
      <c r="B70" s="122" t="s">
        <v>738</v>
      </c>
      <c r="C70" s="122" t="s">
        <v>255</v>
      </c>
      <c r="D70" s="122" t="s">
        <v>1030</v>
      </c>
      <c r="E70" s="122" t="s">
        <v>1031</v>
      </c>
      <c r="F70" s="122" t="s">
        <v>1032</v>
      </c>
      <c r="G70" s="122" t="s">
        <v>893</v>
      </c>
      <c r="H70" s="122" t="s">
        <v>1033</v>
      </c>
      <c r="J70" s="122" t="s">
        <v>301</v>
      </c>
    </row>
    <row r="71" spans="1:10">
      <c r="A71" s="122">
        <v>70</v>
      </c>
      <c r="B71" s="122" t="s">
        <v>738</v>
      </c>
      <c r="C71" s="122" t="s">
        <v>255</v>
      </c>
      <c r="D71" s="122" t="s">
        <v>1034</v>
      </c>
      <c r="E71" s="122" t="s">
        <v>1035</v>
      </c>
      <c r="F71" s="122" t="s">
        <v>1036</v>
      </c>
      <c r="G71" s="122" t="s">
        <v>880</v>
      </c>
      <c r="H71" s="122" t="s">
        <v>1037</v>
      </c>
      <c r="J71" s="122" t="s">
        <v>301</v>
      </c>
    </row>
    <row r="72" spans="1:10">
      <c r="A72" s="122">
        <v>71</v>
      </c>
      <c r="B72" s="122" t="s">
        <v>738</v>
      </c>
      <c r="C72" s="122" t="s">
        <v>255</v>
      </c>
      <c r="D72" s="122" t="s">
        <v>1038</v>
      </c>
      <c r="E72" s="122" t="s">
        <v>1039</v>
      </c>
      <c r="F72" s="122" t="s">
        <v>1040</v>
      </c>
      <c r="G72" s="122" t="s">
        <v>1041</v>
      </c>
      <c r="H72" s="122" t="s">
        <v>1042</v>
      </c>
      <c r="I72" s="122" t="s">
        <v>1043</v>
      </c>
      <c r="J72" s="122" t="s">
        <v>301</v>
      </c>
    </row>
    <row r="73" spans="1:10">
      <c r="A73" s="122">
        <v>72</v>
      </c>
      <c r="B73" s="122" t="s">
        <v>738</v>
      </c>
      <c r="C73" s="122" t="s">
        <v>255</v>
      </c>
      <c r="D73" s="122" t="s">
        <v>1044</v>
      </c>
      <c r="E73" s="122" t="s">
        <v>1045</v>
      </c>
      <c r="F73" s="122" t="s">
        <v>1046</v>
      </c>
      <c r="G73" s="122" t="s">
        <v>880</v>
      </c>
      <c r="H73" s="122" t="s">
        <v>1047</v>
      </c>
      <c r="J73" s="122" t="s">
        <v>301</v>
      </c>
    </row>
    <row r="74" spans="1:10">
      <c r="A74" s="122">
        <v>73</v>
      </c>
      <c r="B74" s="122" t="s">
        <v>738</v>
      </c>
      <c r="C74" s="122" t="s">
        <v>255</v>
      </c>
      <c r="D74" s="122" t="s">
        <v>1048</v>
      </c>
      <c r="E74" s="122" t="s">
        <v>1045</v>
      </c>
      <c r="F74" s="122" t="s">
        <v>1049</v>
      </c>
      <c r="G74" s="122" t="s">
        <v>880</v>
      </c>
      <c r="H74" s="122" t="s">
        <v>1050</v>
      </c>
      <c r="J74" s="122" t="s">
        <v>301</v>
      </c>
    </row>
    <row r="75" spans="1:10">
      <c r="A75" s="122">
        <v>74</v>
      </c>
      <c r="B75" s="122" t="s">
        <v>738</v>
      </c>
      <c r="C75" s="122" t="s">
        <v>255</v>
      </c>
      <c r="D75" s="122" t="s">
        <v>1051</v>
      </c>
      <c r="E75" s="122" t="s">
        <v>1045</v>
      </c>
      <c r="F75" s="122" t="s">
        <v>1052</v>
      </c>
      <c r="G75" s="122" t="s">
        <v>937</v>
      </c>
      <c r="H75" s="122" t="s">
        <v>1053</v>
      </c>
      <c r="J75" s="122" t="s">
        <v>301</v>
      </c>
    </row>
    <row r="76" spans="1:10">
      <c r="A76" s="122">
        <v>75</v>
      </c>
      <c r="B76" s="122" t="s">
        <v>738</v>
      </c>
      <c r="C76" s="122" t="s">
        <v>255</v>
      </c>
      <c r="D76" s="122" t="s">
        <v>1054</v>
      </c>
      <c r="E76" s="122" t="s">
        <v>1055</v>
      </c>
      <c r="F76" s="122" t="s">
        <v>1056</v>
      </c>
      <c r="G76" s="122" t="s">
        <v>859</v>
      </c>
      <c r="H76" s="122" t="s">
        <v>1057</v>
      </c>
      <c r="J76" s="122" t="s">
        <v>301</v>
      </c>
    </row>
    <row r="77" spans="1:10">
      <c r="A77" s="122">
        <v>76</v>
      </c>
      <c r="B77" s="122" t="s">
        <v>738</v>
      </c>
      <c r="C77" s="122" t="s">
        <v>255</v>
      </c>
      <c r="D77" s="122" t="s">
        <v>1058</v>
      </c>
      <c r="E77" s="122" t="s">
        <v>1059</v>
      </c>
      <c r="F77" s="122" t="s">
        <v>1060</v>
      </c>
      <c r="G77" s="122" t="s">
        <v>835</v>
      </c>
      <c r="H77" s="122" t="s">
        <v>1061</v>
      </c>
      <c r="J77" s="122" t="s">
        <v>301</v>
      </c>
    </row>
    <row r="78" spans="1:10">
      <c r="A78" s="122">
        <v>77</v>
      </c>
      <c r="B78" s="122" t="s">
        <v>738</v>
      </c>
      <c r="C78" s="122" t="s">
        <v>255</v>
      </c>
      <c r="D78" s="122" t="s">
        <v>1062</v>
      </c>
      <c r="E78" s="122" t="s">
        <v>1063</v>
      </c>
      <c r="F78" s="122" t="s">
        <v>1064</v>
      </c>
      <c r="G78" s="122" t="s">
        <v>747</v>
      </c>
      <c r="H78" s="122" t="s">
        <v>1065</v>
      </c>
      <c r="J78" s="122" t="s">
        <v>301</v>
      </c>
    </row>
    <row r="79" spans="1:10">
      <c r="A79" s="122">
        <v>78</v>
      </c>
      <c r="B79" s="122" t="s">
        <v>738</v>
      </c>
      <c r="C79" s="122" t="s">
        <v>255</v>
      </c>
      <c r="D79" s="122" t="s">
        <v>1066</v>
      </c>
      <c r="E79" s="122" t="s">
        <v>1067</v>
      </c>
      <c r="F79" s="122" t="s">
        <v>1068</v>
      </c>
      <c r="G79" s="122" t="s">
        <v>1069</v>
      </c>
      <c r="H79" s="122" t="s">
        <v>1070</v>
      </c>
      <c r="J79" s="122" t="s">
        <v>301</v>
      </c>
    </row>
    <row r="80" spans="1:10">
      <c r="A80" s="122">
        <v>79</v>
      </c>
      <c r="B80" s="122" t="s">
        <v>738</v>
      </c>
      <c r="C80" s="122" t="s">
        <v>255</v>
      </c>
      <c r="D80" s="122" t="s">
        <v>1071</v>
      </c>
      <c r="E80" s="122" t="s">
        <v>1072</v>
      </c>
      <c r="F80" s="122" t="s">
        <v>1068</v>
      </c>
      <c r="G80" s="122" t="s">
        <v>1073</v>
      </c>
      <c r="H80" s="122" t="s">
        <v>1070</v>
      </c>
      <c r="J80" s="122" t="s">
        <v>301</v>
      </c>
    </row>
    <row r="81" spans="1:10">
      <c r="A81" s="122">
        <v>80</v>
      </c>
      <c r="B81" s="122" t="s">
        <v>738</v>
      </c>
      <c r="C81" s="122" t="s">
        <v>255</v>
      </c>
      <c r="D81" s="122" t="s">
        <v>1074</v>
      </c>
      <c r="E81" s="122" t="s">
        <v>1075</v>
      </c>
      <c r="F81" s="122" t="s">
        <v>1076</v>
      </c>
      <c r="G81" s="122" t="s">
        <v>770</v>
      </c>
      <c r="H81" s="122" t="s">
        <v>1077</v>
      </c>
      <c r="J81" s="122" t="s">
        <v>301</v>
      </c>
    </row>
    <row r="82" spans="1:10">
      <c r="A82" s="122">
        <v>81</v>
      </c>
      <c r="B82" s="122" t="s">
        <v>738</v>
      </c>
      <c r="C82" s="122" t="s">
        <v>255</v>
      </c>
      <c r="D82" s="122" t="s">
        <v>1078</v>
      </c>
      <c r="E82" s="122" t="s">
        <v>1079</v>
      </c>
      <c r="F82" s="122" t="s">
        <v>1080</v>
      </c>
      <c r="G82" s="122" t="s">
        <v>893</v>
      </c>
      <c r="H82" s="122" t="s">
        <v>1081</v>
      </c>
      <c r="J82" s="122" t="s">
        <v>301</v>
      </c>
    </row>
    <row r="83" spans="1:10">
      <c r="A83" s="122">
        <v>82</v>
      </c>
      <c r="B83" s="122" t="s">
        <v>738</v>
      </c>
      <c r="C83" s="122" t="s">
        <v>255</v>
      </c>
      <c r="D83" s="122" t="s">
        <v>1082</v>
      </c>
      <c r="E83" s="122" t="s">
        <v>1083</v>
      </c>
      <c r="F83" s="122" t="s">
        <v>1084</v>
      </c>
      <c r="G83" s="122" t="s">
        <v>747</v>
      </c>
      <c r="H83" s="122" t="s">
        <v>1085</v>
      </c>
      <c r="J83" s="122" t="s">
        <v>301</v>
      </c>
    </row>
    <row r="84" spans="1:10">
      <c r="A84" s="122">
        <v>83</v>
      </c>
      <c r="B84" s="122" t="s">
        <v>738</v>
      </c>
      <c r="C84" s="122" t="s">
        <v>255</v>
      </c>
      <c r="D84" s="122" t="s">
        <v>1086</v>
      </c>
      <c r="E84" s="122" t="s">
        <v>1087</v>
      </c>
      <c r="F84" s="122" t="s">
        <v>1088</v>
      </c>
      <c r="G84" s="122" t="s">
        <v>747</v>
      </c>
      <c r="H84" s="122" t="s">
        <v>1089</v>
      </c>
      <c r="J84" s="122" t="s">
        <v>301</v>
      </c>
    </row>
    <row r="85" spans="1:10">
      <c r="A85" s="122">
        <v>84</v>
      </c>
      <c r="B85" s="122" t="s">
        <v>738</v>
      </c>
      <c r="C85" s="122" t="s">
        <v>255</v>
      </c>
      <c r="D85" s="122" t="s">
        <v>1090</v>
      </c>
      <c r="E85" s="122" t="s">
        <v>1091</v>
      </c>
      <c r="F85" s="122" t="s">
        <v>1092</v>
      </c>
      <c r="G85" s="122" t="s">
        <v>1093</v>
      </c>
      <c r="H85" s="122" t="s">
        <v>1094</v>
      </c>
      <c r="J85" s="122" t="s">
        <v>301</v>
      </c>
    </row>
    <row r="86" spans="1:10">
      <c r="A86" s="122">
        <v>85</v>
      </c>
      <c r="B86" s="122" t="s">
        <v>738</v>
      </c>
      <c r="C86" s="122" t="s">
        <v>255</v>
      </c>
      <c r="D86" s="122" t="s">
        <v>1095</v>
      </c>
      <c r="E86" s="122" t="s">
        <v>1096</v>
      </c>
      <c r="F86" s="122" t="s">
        <v>1097</v>
      </c>
      <c r="G86" s="122" t="s">
        <v>1093</v>
      </c>
      <c r="H86" s="122" t="s">
        <v>1098</v>
      </c>
      <c r="J86" s="122" t="s">
        <v>301</v>
      </c>
    </row>
    <row r="87" spans="1:10">
      <c r="A87" s="122">
        <v>86</v>
      </c>
      <c r="B87" s="122" t="s">
        <v>738</v>
      </c>
      <c r="C87" s="122" t="s">
        <v>255</v>
      </c>
      <c r="D87" s="122" t="s">
        <v>1099</v>
      </c>
      <c r="E87" s="122" t="s">
        <v>1100</v>
      </c>
      <c r="F87" s="122" t="s">
        <v>1101</v>
      </c>
      <c r="G87" s="122" t="s">
        <v>779</v>
      </c>
      <c r="H87" s="122" t="s">
        <v>1102</v>
      </c>
      <c r="J87" s="122" t="s">
        <v>301</v>
      </c>
    </row>
    <row r="88" spans="1:10">
      <c r="A88" s="122">
        <v>87</v>
      </c>
      <c r="B88" s="122" t="s">
        <v>738</v>
      </c>
      <c r="C88" s="122" t="s">
        <v>255</v>
      </c>
      <c r="D88" s="122" t="s">
        <v>1103</v>
      </c>
      <c r="E88" s="122" t="s">
        <v>1104</v>
      </c>
      <c r="F88" s="122" t="s">
        <v>1105</v>
      </c>
      <c r="G88" s="122" t="s">
        <v>880</v>
      </c>
      <c r="H88" s="122" t="s">
        <v>1106</v>
      </c>
      <c r="J88" s="122" t="s">
        <v>301</v>
      </c>
    </row>
    <row r="89" spans="1:10">
      <c r="A89" s="122">
        <v>88</v>
      </c>
      <c r="B89" s="122" t="s">
        <v>738</v>
      </c>
      <c r="C89" s="122" t="s">
        <v>255</v>
      </c>
      <c r="D89" s="122" t="s">
        <v>1107</v>
      </c>
      <c r="E89" s="122" t="s">
        <v>1108</v>
      </c>
      <c r="F89" s="122" t="s">
        <v>1109</v>
      </c>
      <c r="G89" s="122" t="s">
        <v>835</v>
      </c>
      <c r="H89" s="122" t="s">
        <v>1110</v>
      </c>
      <c r="J89" s="122" t="s">
        <v>301</v>
      </c>
    </row>
    <row r="90" spans="1:10">
      <c r="A90" s="122">
        <v>89</v>
      </c>
      <c r="B90" s="122" t="s">
        <v>738</v>
      </c>
      <c r="C90" s="122" t="s">
        <v>255</v>
      </c>
      <c r="D90" s="122" t="s">
        <v>1111</v>
      </c>
      <c r="E90" s="122" t="s">
        <v>1112</v>
      </c>
      <c r="F90" s="122" t="s">
        <v>1113</v>
      </c>
      <c r="G90" s="122" t="s">
        <v>893</v>
      </c>
      <c r="H90" s="122" t="s">
        <v>1114</v>
      </c>
      <c r="J90" s="122" t="s">
        <v>301</v>
      </c>
    </row>
    <row r="91" spans="1:10">
      <c r="A91" s="122">
        <v>90</v>
      </c>
      <c r="B91" s="122" t="s">
        <v>738</v>
      </c>
      <c r="C91" s="122" t="s">
        <v>255</v>
      </c>
      <c r="D91" s="122" t="s">
        <v>1115</v>
      </c>
      <c r="E91" s="122" t="s">
        <v>1116</v>
      </c>
      <c r="F91" s="122" t="s">
        <v>1117</v>
      </c>
      <c r="G91" s="122" t="s">
        <v>1093</v>
      </c>
      <c r="H91" s="122" t="s">
        <v>1118</v>
      </c>
      <c r="J91" s="122" t="s">
        <v>301</v>
      </c>
    </row>
    <row r="92" spans="1:10">
      <c r="A92" s="122">
        <v>91</v>
      </c>
      <c r="B92" s="122" t="s">
        <v>738</v>
      </c>
      <c r="C92" s="122" t="s">
        <v>255</v>
      </c>
      <c r="D92" s="122" t="s">
        <v>1119</v>
      </c>
      <c r="E92" s="122" t="s">
        <v>1120</v>
      </c>
      <c r="F92" s="122" t="s">
        <v>1121</v>
      </c>
      <c r="G92" s="122" t="s">
        <v>893</v>
      </c>
      <c r="H92" s="122" t="s">
        <v>1122</v>
      </c>
      <c r="J92" s="122" t="s">
        <v>301</v>
      </c>
    </row>
    <row r="93" spans="1:10">
      <c r="A93" s="122">
        <v>92</v>
      </c>
      <c r="B93" s="122" t="s">
        <v>738</v>
      </c>
      <c r="C93" s="122" t="s">
        <v>255</v>
      </c>
      <c r="D93" s="122" t="s">
        <v>1123</v>
      </c>
      <c r="E93" s="122" t="s">
        <v>1124</v>
      </c>
      <c r="F93" s="122" t="s">
        <v>1125</v>
      </c>
      <c r="G93" s="122" t="s">
        <v>848</v>
      </c>
      <c r="H93" s="122" t="s">
        <v>1126</v>
      </c>
      <c r="J93" s="122" t="s">
        <v>301</v>
      </c>
    </row>
    <row r="94" spans="1:10">
      <c r="A94" s="122">
        <v>93</v>
      </c>
      <c r="B94" s="122" t="s">
        <v>738</v>
      </c>
      <c r="C94" s="122" t="s">
        <v>255</v>
      </c>
      <c r="D94" s="122" t="s">
        <v>1127</v>
      </c>
      <c r="E94" s="122" t="s">
        <v>1128</v>
      </c>
      <c r="F94" s="122" t="s">
        <v>1129</v>
      </c>
      <c r="G94" s="122" t="s">
        <v>848</v>
      </c>
      <c r="H94" s="122" t="s">
        <v>1130</v>
      </c>
      <c r="J94" s="122" t="s">
        <v>301</v>
      </c>
    </row>
    <row r="95" spans="1:10">
      <c r="A95" s="122">
        <v>94</v>
      </c>
      <c r="B95" s="122" t="s">
        <v>738</v>
      </c>
      <c r="C95" s="122" t="s">
        <v>255</v>
      </c>
      <c r="D95" s="122" t="s">
        <v>1131</v>
      </c>
      <c r="E95" s="122" t="s">
        <v>1132</v>
      </c>
      <c r="F95" s="122" t="s">
        <v>1133</v>
      </c>
      <c r="G95" s="122" t="s">
        <v>1134</v>
      </c>
      <c r="H95" s="122" t="s">
        <v>807</v>
      </c>
      <c r="J95" s="122" t="s">
        <v>301</v>
      </c>
    </row>
    <row r="96" spans="1:10">
      <c r="A96" s="122">
        <v>95</v>
      </c>
      <c r="B96" s="122" t="s">
        <v>738</v>
      </c>
      <c r="C96" s="122" t="s">
        <v>255</v>
      </c>
      <c r="D96" s="122" t="s">
        <v>1135</v>
      </c>
      <c r="E96" s="122" t="s">
        <v>1136</v>
      </c>
      <c r="F96" s="122" t="s">
        <v>1137</v>
      </c>
      <c r="G96" s="122" t="s">
        <v>788</v>
      </c>
      <c r="H96" s="122" t="s">
        <v>1138</v>
      </c>
      <c r="J96" s="122" t="s">
        <v>301</v>
      </c>
    </row>
    <row r="97" spans="1:10">
      <c r="A97" s="122">
        <v>96</v>
      </c>
      <c r="B97" s="122" t="s">
        <v>738</v>
      </c>
      <c r="C97" s="122" t="s">
        <v>255</v>
      </c>
      <c r="D97" s="122" t="s">
        <v>1139</v>
      </c>
      <c r="E97" s="122" t="s">
        <v>1140</v>
      </c>
      <c r="F97" s="122" t="s">
        <v>1141</v>
      </c>
      <c r="G97" s="122" t="s">
        <v>747</v>
      </c>
      <c r="H97" s="122" t="s">
        <v>1142</v>
      </c>
      <c r="J97" s="122" t="s">
        <v>301</v>
      </c>
    </row>
    <row r="98" spans="1:10">
      <c r="A98" s="122">
        <v>97</v>
      </c>
      <c r="B98" s="122" t="s">
        <v>738</v>
      </c>
      <c r="C98" s="122" t="s">
        <v>255</v>
      </c>
      <c r="D98" s="122" t="s">
        <v>1143</v>
      </c>
      <c r="E98" s="122" t="s">
        <v>1144</v>
      </c>
      <c r="F98" s="122" t="s">
        <v>1145</v>
      </c>
      <c r="G98" s="122" t="s">
        <v>765</v>
      </c>
      <c r="H98" s="122" t="s">
        <v>979</v>
      </c>
      <c r="J98" s="122" t="s">
        <v>301</v>
      </c>
    </row>
    <row r="99" spans="1:10">
      <c r="A99" s="122">
        <v>98</v>
      </c>
      <c r="B99" s="122" t="s">
        <v>738</v>
      </c>
      <c r="C99" s="122" t="s">
        <v>255</v>
      </c>
      <c r="D99" s="122" t="s">
        <v>1146</v>
      </c>
      <c r="E99" s="122" t="s">
        <v>1147</v>
      </c>
      <c r="F99" s="122" t="s">
        <v>1148</v>
      </c>
      <c r="G99" s="122" t="s">
        <v>1012</v>
      </c>
      <c r="H99" s="122" t="s">
        <v>1149</v>
      </c>
      <c r="J99" s="122" t="s">
        <v>301</v>
      </c>
    </row>
    <row r="100" spans="1:10">
      <c r="A100" s="122">
        <v>99</v>
      </c>
      <c r="B100" s="122" t="s">
        <v>738</v>
      </c>
      <c r="C100" s="122" t="s">
        <v>255</v>
      </c>
      <c r="D100" s="122" t="s">
        <v>1150</v>
      </c>
      <c r="E100" s="122" t="s">
        <v>1151</v>
      </c>
      <c r="F100" s="122" t="s">
        <v>1152</v>
      </c>
      <c r="G100" s="122" t="s">
        <v>1093</v>
      </c>
      <c r="H100" s="122" t="s">
        <v>1153</v>
      </c>
      <c r="J100" s="122" t="s">
        <v>301</v>
      </c>
    </row>
    <row r="101" spans="1:10">
      <c r="A101" s="122">
        <v>100</v>
      </c>
      <c r="B101" s="122" t="s">
        <v>738</v>
      </c>
      <c r="C101" s="122" t="s">
        <v>255</v>
      </c>
      <c r="D101" s="122" t="s">
        <v>1154</v>
      </c>
      <c r="E101" s="122" t="s">
        <v>1155</v>
      </c>
      <c r="F101" s="122" t="s">
        <v>1156</v>
      </c>
      <c r="G101" s="122" t="s">
        <v>1041</v>
      </c>
      <c r="H101" s="122" t="s">
        <v>1157</v>
      </c>
      <c r="J101" s="122" t="s">
        <v>301</v>
      </c>
    </row>
    <row r="102" spans="1:10">
      <c r="A102" s="122">
        <v>101</v>
      </c>
      <c r="B102" s="122" t="s">
        <v>738</v>
      </c>
      <c r="C102" s="122" t="s">
        <v>255</v>
      </c>
      <c r="D102" s="122" t="s">
        <v>1158</v>
      </c>
      <c r="E102" s="122" t="s">
        <v>1159</v>
      </c>
      <c r="F102" s="122" t="s">
        <v>1160</v>
      </c>
      <c r="G102" s="122" t="s">
        <v>853</v>
      </c>
      <c r="H102" s="122" t="s">
        <v>1161</v>
      </c>
      <c r="J102" s="122" t="s">
        <v>301</v>
      </c>
    </row>
    <row r="103" spans="1:10">
      <c r="A103" s="122">
        <v>102</v>
      </c>
      <c r="B103" s="122" t="s">
        <v>738</v>
      </c>
      <c r="C103" s="122" t="s">
        <v>255</v>
      </c>
      <c r="D103" s="122" t="s">
        <v>1162</v>
      </c>
      <c r="E103" s="122" t="s">
        <v>1163</v>
      </c>
      <c r="F103" s="122" t="s">
        <v>1164</v>
      </c>
      <c r="G103" s="122" t="s">
        <v>779</v>
      </c>
      <c r="H103" s="122" t="s">
        <v>1165</v>
      </c>
      <c r="J103" s="122" t="s">
        <v>301</v>
      </c>
    </row>
    <row r="104" spans="1:10">
      <c r="A104" s="122">
        <v>103</v>
      </c>
      <c r="B104" s="122" t="s">
        <v>738</v>
      </c>
      <c r="C104" s="122" t="s">
        <v>255</v>
      </c>
      <c r="D104" s="122" t="s">
        <v>1166</v>
      </c>
      <c r="E104" s="122" t="s">
        <v>1167</v>
      </c>
      <c r="F104" s="122" t="s">
        <v>1168</v>
      </c>
      <c r="G104" s="122" t="s">
        <v>1093</v>
      </c>
      <c r="H104" s="122" t="s">
        <v>1169</v>
      </c>
      <c r="J104" s="122" t="s">
        <v>301</v>
      </c>
    </row>
    <row r="105" spans="1:10">
      <c r="A105" s="122">
        <v>104</v>
      </c>
      <c r="B105" s="122" t="s">
        <v>738</v>
      </c>
      <c r="C105" s="122" t="s">
        <v>255</v>
      </c>
      <c r="D105" s="122" t="s">
        <v>1170</v>
      </c>
      <c r="E105" s="122" t="s">
        <v>1171</v>
      </c>
      <c r="F105" s="122" t="s">
        <v>1172</v>
      </c>
      <c r="G105" s="122" t="s">
        <v>1093</v>
      </c>
      <c r="H105" s="122" t="s">
        <v>1173</v>
      </c>
      <c r="J105" s="122" t="s">
        <v>301</v>
      </c>
    </row>
    <row r="106" spans="1:10">
      <c r="A106" s="122">
        <v>105</v>
      </c>
      <c r="B106" s="122" t="s">
        <v>738</v>
      </c>
      <c r="C106" s="122" t="s">
        <v>255</v>
      </c>
      <c r="D106" s="122" t="s">
        <v>1174</v>
      </c>
      <c r="E106" s="122" t="s">
        <v>1175</v>
      </c>
      <c r="F106" s="122" t="s">
        <v>1176</v>
      </c>
      <c r="G106" s="122" t="s">
        <v>888</v>
      </c>
      <c r="H106" s="122" t="s">
        <v>1177</v>
      </c>
      <c r="J106" s="122" t="s">
        <v>301</v>
      </c>
    </row>
    <row r="107" spans="1:10">
      <c r="A107" s="122">
        <v>106</v>
      </c>
      <c r="B107" s="122" t="s">
        <v>738</v>
      </c>
      <c r="C107" s="122" t="s">
        <v>255</v>
      </c>
      <c r="D107" s="122" t="s">
        <v>1178</v>
      </c>
      <c r="E107" s="122" t="s">
        <v>1179</v>
      </c>
      <c r="F107" s="122" t="s">
        <v>1180</v>
      </c>
      <c r="G107" s="122" t="s">
        <v>747</v>
      </c>
      <c r="H107" s="122" t="s">
        <v>1181</v>
      </c>
      <c r="J107" s="122" t="s">
        <v>301</v>
      </c>
    </row>
    <row r="108" spans="1:10">
      <c r="A108" s="122">
        <v>107</v>
      </c>
      <c r="B108" s="122" t="s">
        <v>738</v>
      </c>
      <c r="C108" s="122" t="s">
        <v>255</v>
      </c>
      <c r="D108" s="122" t="s">
        <v>1182</v>
      </c>
      <c r="E108" s="122" t="s">
        <v>1183</v>
      </c>
      <c r="F108" s="122" t="s">
        <v>1184</v>
      </c>
      <c r="G108" s="122" t="s">
        <v>747</v>
      </c>
      <c r="H108" s="122" t="s">
        <v>1185</v>
      </c>
      <c r="J108" s="122" t="s">
        <v>301</v>
      </c>
    </row>
    <row r="109" spans="1:10">
      <c r="A109" s="122">
        <v>108</v>
      </c>
      <c r="B109" s="122" t="s">
        <v>738</v>
      </c>
      <c r="C109" s="122" t="s">
        <v>255</v>
      </c>
      <c r="D109" s="122" t="s">
        <v>1186</v>
      </c>
      <c r="E109" s="122" t="s">
        <v>1183</v>
      </c>
      <c r="F109" s="122" t="s">
        <v>1184</v>
      </c>
      <c r="G109" s="122" t="s">
        <v>779</v>
      </c>
      <c r="H109" s="122" t="s">
        <v>1185</v>
      </c>
      <c r="J109" s="122" t="s">
        <v>301</v>
      </c>
    </row>
    <row r="110" spans="1:10">
      <c r="A110" s="122">
        <v>109</v>
      </c>
      <c r="B110" s="122" t="s">
        <v>738</v>
      </c>
      <c r="C110" s="122" t="s">
        <v>255</v>
      </c>
      <c r="D110" s="122" t="s">
        <v>1187</v>
      </c>
      <c r="E110" s="122" t="s">
        <v>1188</v>
      </c>
      <c r="F110" s="122" t="s">
        <v>1189</v>
      </c>
      <c r="G110" s="122" t="s">
        <v>1012</v>
      </c>
      <c r="H110" s="122" t="s">
        <v>1190</v>
      </c>
      <c r="J110" s="122" t="s">
        <v>301</v>
      </c>
    </row>
    <row r="111" spans="1:10">
      <c r="A111" s="122">
        <v>110</v>
      </c>
      <c r="B111" s="122" t="s">
        <v>738</v>
      </c>
      <c r="C111" s="122" t="s">
        <v>255</v>
      </c>
      <c r="D111" s="122" t="s">
        <v>1191</v>
      </c>
      <c r="E111" s="122" t="s">
        <v>1192</v>
      </c>
      <c r="F111" s="122" t="s">
        <v>1193</v>
      </c>
      <c r="G111" s="122" t="s">
        <v>747</v>
      </c>
      <c r="H111" s="122" t="s">
        <v>1194</v>
      </c>
      <c r="J111" s="122" t="s">
        <v>301</v>
      </c>
    </row>
    <row r="112" spans="1:10">
      <c r="A112" s="122">
        <v>111</v>
      </c>
      <c r="B112" s="122" t="s">
        <v>738</v>
      </c>
      <c r="C112" s="122" t="s">
        <v>255</v>
      </c>
      <c r="D112" s="122" t="s">
        <v>1195</v>
      </c>
      <c r="E112" s="122" t="s">
        <v>1196</v>
      </c>
      <c r="F112" s="122" t="s">
        <v>1197</v>
      </c>
      <c r="G112" s="122" t="s">
        <v>779</v>
      </c>
      <c r="H112" s="122" t="s">
        <v>1198</v>
      </c>
      <c r="J112" s="122" t="s">
        <v>301</v>
      </c>
    </row>
    <row r="113" spans="1:10">
      <c r="A113" s="122">
        <v>112</v>
      </c>
      <c r="B113" s="122" t="s">
        <v>738</v>
      </c>
      <c r="C113" s="122" t="s">
        <v>255</v>
      </c>
      <c r="D113" s="122" t="s">
        <v>1199</v>
      </c>
      <c r="E113" s="122" t="s">
        <v>1200</v>
      </c>
      <c r="F113" s="122" t="s">
        <v>1201</v>
      </c>
      <c r="G113" s="122" t="s">
        <v>911</v>
      </c>
      <c r="H113" s="122" t="s">
        <v>1202</v>
      </c>
      <c r="J113" s="122" t="s">
        <v>301</v>
      </c>
    </row>
    <row r="114" spans="1:10">
      <c r="A114" s="122">
        <v>113</v>
      </c>
      <c r="B114" s="122" t="s">
        <v>738</v>
      </c>
      <c r="C114" s="122" t="s">
        <v>255</v>
      </c>
      <c r="D114" s="122" t="s">
        <v>1203</v>
      </c>
      <c r="E114" s="122" t="s">
        <v>1204</v>
      </c>
      <c r="F114" s="122" t="s">
        <v>1205</v>
      </c>
      <c r="G114" s="122" t="s">
        <v>747</v>
      </c>
      <c r="H114" s="122" t="s">
        <v>1206</v>
      </c>
      <c r="J114" s="122" t="s">
        <v>301</v>
      </c>
    </row>
    <row r="115" spans="1:10">
      <c r="A115" s="122">
        <v>114</v>
      </c>
      <c r="B115" s="122" t="s">
        <v>738</v>
      </c>
      <c r="C115" s="122" t="s">
        <v>255</v>
      </c>
      <c r="D115" s="122" t="s">
        <v>1207</v>
      </c>
      <c r="E115" s="122" t="s">
        <v>1208</v>
      </c>
      <c r="F115" s="122" t="s">
        <v>1209</v>
      </c>
      <c r="G115" s="122" t="s">
        <v>1012</v>
      </c>
      <c r="H115" s="122" t="s">
        <v>1210</v>
      </c>
      <c r="J115" s="122" t="s">
        <v>301</v>
      </c>
    </row>
    <row r="116" spans="1:10">
      <c r="A116" s="122">
        <v>115</v>
      </c>
      <c r="B116" s="122" t="s">
        <v>738</v>
      </c>
      <c r="C116" s="122" t="s">
        <v>255</v>
      </c>
      <c r="D116" s="122" t="s">
        <v>1211</v>
      </c>
      <c r="E116" s="122" t="s">
        <v>1212</v>
      </c>
      <c r="F116" s="122" t="s">
        <v>1213</v>
      </c>
      <c r="G116" s="122" t="s">
        <v>747</v>
      </c>
      <c r="H116" s="122" t="s">
        <v>1214</v>
      </c>
      <c r="J116" s="122" t="s">
        <v>301</v>
      </c>
    </row>
    <row r="117" spans="1:10">
      <c r="A117" s="122">
        <v>116</v>
      </c>
      <c r="B117" s="122" t="s">
        <v>738</v>
      </c>
      <c r="C117" s="122" t="s">
        <v>255</v>
      </c>
      <c r="D117" s="122" t="s">
        <v>1215</v>
      </c>
      <c r="E117" s="122" t="s">
        <v>1216</v>
      </c>
      <c r="F117" s="122" t="s">
        <v>1217</v>
      </c>
      <c r="G117" s="122" t="s">
        <v>1218</v>
      </c>
      <c r="H117" s="122" t="s">
        <v>1219</v>
      </c>
      <c r="J117" s="122" t="s">
        <v>301</v>
      </c>
    </row>
    <row r="118" spans="1:10">
      <c r="A118" s="122">
        <v>117</v>
      </c>
      <c r="B118" s="122" t="s">
        <v>738</v>
      </c>
      <c r="C118" s="122" t="s">
        <v>255</v>
      </c>
      <c r="D118" s="122" t="s">
        <v>1220</v>
      </c>
      <c r="E118" s="122" t="s">
        <v>1221</v>
      </c>
      <c r="F118" s="122" t="s">
        <v>1222</v>
      </c>
      <c r="G118" s="122" t="s">
        <v>1093</v>
      </c>
      <c r="H118" s="122" t="s">
        <v>1223</v>
      </c>
      <c r="J118" s="122" t="s">
        <v>301</v>
      </c>
    </row>
    <row r="119" spans="1:10">
      <c r="A119" s="122">
        <v>118</v>
      </c>
      <c r="B119" s="122" t="s">
        <v>738</v>
      </c>
      <c r="C119" s="122" t="s">
        <v>255</v>
      </c>
      <c r="D119" s="122" t="s">
        <v>1224</v>
      </c>
      <c r="E119" s="122" t="s">
        <v>1225</v>
      </c>
      <c r="F119" s="122" t="s">
        <v>1226</v>
      </c>
      <c r="G119" s="122" t="s">
        <v>747</v>
      </c>
      <c r="H119" s="122" t="s">
        <v>1227</v>
      </c>
      <c r="I119" s="122" t="s">
        <v>1228</v>
      </c>
      <c r="J119" s="122" t="s">
        <v>301</v>
      </c>
    </row>
    <row r="120" spans="1:10">
      <c r="A120" s="122">
        <v>119</v>
      </c>
      <c r="B120" s="122" t="s">
        <v>738</v>
      </c>
      <c r="C120" s="122" t="s">
        <v>255</v>
      </c>
      <c r="D120" s="122" t="s">
        <v>1229</v>
      </c>
      <c r="E120" s="122" t="s">
        <v>1230</v>
      </c>
      <c r="F120" s="122" t="s">
        <v>1231</v>
      </c>
      <c r="G120" s="122" t="s">
        <v>747</v>
      </c>
      <c r="H120" s="122" t="s">
        <v>1232</v>
      </c>
      <c r="J120" s="122" t="s">
        <v>301</v>
      </c>
    </row>
    <row r="121" spans="1:10">
      <c r="A121" s="122">
        <v>120</v>
      </c>
      <c r="B121" s="122" t="s">
        <v>738</v>
      </c>
      <c r="C121" s="122" t="s">
        <v>255</v>
      </c>
      <c r="D121" s="122" t="s">
        <v>1233</v>
      </c>
      <c r="E121" s="122" t="s">
        <v>1234</v>
      </c>
      <c r="F121" s="122" t="s">
        <v>1235</v>
      </c>
      <c r="G121" s="122" t="s">
        <v>747</v>
      </c>
      <c r="H121" s="122" t="s">
        <v>1236</v>
      </c>
      <c r="J121" s="122" t="s">
        <v>301</v>
      </c>
    </row>
    <row r="122" spans="1:10">
      <c r="A122" s="122">
        <v>121</v>
      </c>
      <c r="B122" s="122" t="s">
        <v>738</v>
      </c>
      <c r="C122" s="122" t="s">
        <v>255</v>
      </c>
      <c r="D122" s="122" t="s">
        <v>1237</v>
      </c>
      <c r="E122" s="122" t="s">
        <v>1238</v>
      </c>
      <c r="F122" s="122" t="s">
        <v>1239</v>
      </c>
      <c r="G122" s="122" t="s">
        <v>779</v>
      </c>
      <c r="J122" s="122" t="s">
        <v>301</v>
      </c>
    </row>
    <row r="123" spans="1:10">
      <c r="A123" s="122">
        <v>122</v>
      </c>
      <c r="B123" s="122" t="s">
        <v>738</v>
      </c>
      <c r="C123" s="122" t="s">
        <v>255</v>
      </c>
      <c r="D123" s="122" t="s">
        <v>1240</v>
      </c>
      <c r="E123" s="122" t="s">
        <v>1241</v>
      </c>
      <c r="F123" s="122" t="s">
        <v>1242</v>
      </c>
      <c r="G123" s="122" t="s">
        <v>1243</v>
      </c>
      <c r="H123" s="122" t="s">
        <v>1244</v>
      </c>
      <c r="J123" s="122" t="s">
        <v>301</v>
      </c>
    </row>
    <row r="124" spans="1:10">
      <c r="A124" s="122">
        <v>123</v>
      </c>
      <c r="B124" s="122" t="s">
        <v>738</v>
      </c>
      <c r="C124" s="122" t="s">
        <v>255</v>
      </c>
      <c r="D124" s="122" t="s">
        <v>1245</v>
      </c>
      <c r="E124" s="122" t="s">
        <v>1246</v>
      </c>
      <c r="F124" s="122" t="s">
        <v>1247</v>
      </c>
      <c r="G124" s="122" t="s">
        <v>747</v>
      </c>
      <c r="H124" s="122" t="s">
        <v>1248</v>
      </c>
      <c r="J124" s="122" t="s">
        <v>301</v>
      </c>
    </row>
    <row r="125" spans="1:10">
      <c r="A125" s="122">
        <v>124</v>
      </c>
      <c r="B125" s="122" t="s">
        <v>738</v>
      </c>
      <c r="C125" s="122" t="s">
        <v>255</v>
      </c>
      <c r="D125" s="122" t="s">
        <v>1249</v>
      </c>
      <c r="E125" s="122" t="s">
        <v>1250</v>
      </c>
      <c r="F125" s="122" t="s">
        <v>1251</v>
      </c>
      <c r="G125" s="122" t="s">
        <v>747</v>
      </c>
      <c r="H125" s="122" t="s">
        <v>1252</v>
      </c>
      <c r="J125" s="122" t="s">
        <v>301</v>
      </c>
    </row>
    <row r="126" spans="1:10">
      <c r="A126" s="122">
        <v>125</v>
      </c>
      <c r="B126" s="122" t="s">
        <v>738</v>
      </c>
      <c r="C126" s="122" t="s">
        <v>255</v>
      </c>
      <c r="D126" s="122" t="s">
        <v>1253</v>
      </c>
      <c r="E126" s="122" t="s">
        <v>1254</v>
      </c>
      <c r="F126" s="122" t="s">
        <v>1255</v>
      </c>
      <c r="G126" s="122" t="s">
        <v>893</v>
      </c>
      <c r="H126" s="122" t="s">
        <v>1256</v>
      </c>
      <c r="J126" s="122" t="s">
        <v>301</v>
      </c>
    </row>
    <row r="127" spans="1:10">
      <c r="A127" s="122">
        <v>126</v>
      </c>
      <c r="B127" s="122" t="s">
        <v>738</v>
      </c>
      <c r="C127" s="122" t="s">
        <v>255</v>
      </c>
      <c r="D127" s="122" t="s">
        <v>1257</v>
      </c>
      <c r="E127" s="122" t="s">
        <v>1258</v>
      </c>
      <c r="F127" s="122" t="s">
        <v>1259</v>
      </c>
      <c r="G127" s="122" t="s">
        <v>893</v>
      </c>
      <c r="H127" s="122" t="s">
        <v>1260</v>
      </c>
      <c r="J127" s="122" t="s">
        <v>301</v>
      </c>
    </row>
    <row r="128" spans="1:10">
      <c r="A128" s="122">
        <v>127</v>
      </c>
      <c r="B128" s="122" t="s">
        <v>738</v>
      </c>
      <c r="C128" s="122" t="s">
        <v>255</v>
      </c>
      <c r="D128" s="122" t="s">
        <v>1261</v>
      </c>
      <c r="E128" s="122" t="s">
        <v>1262</v>
      </c>
      <c r="F128" s="122" t="s">
        <v>1263</v>
      </c>
      <c r="G128" s="122" t="s">
        <v>779</v>
      </c>
      <c r="H128" s="122" t="s">
        <v>1264</v>
      </c>
      <c r="J128" s="122" t="s">
        <v>301</v>
      </c>
    </row>
    <row r="129" spans="1:10">
      <c r="A129" s="122">
        <v>128</v>
      </c>
      <c r="B129" s="122" t="s">
        <v>738</v>
      </c>
      <c r="C129" s="122" t="s">
        <v>255</v>
      </c>
      <c r="D129" s="122" t="s">
        <v>1265</v>
      </c>
      <c r="E129" s="122" t="s">
        <v>1266</v>
      </c>
      <c r="F129" s="122" t="s">
        <v>1267</v>
      </c>
      <c r="G129" s="122" t="s">
        <v>1093</v>
      </c>
      <c r="H129" s="122" t="s">
        <v>1268</v>
      </c>
      <c r="J129" s="122" t="s">
        <v>301</v>
      </c>
    </row>
    <row r="130" spans="1:10">
      <c r="A130" s="122">
        <v>129</v>
      </c>
      <c r="B130" s="122" t="s">
        <v>738</v>
      </c>
      <c r="C130" s="122" t="s">
        <v>255</v>
      </c>
      <c r="D130" s="122" t="s">
        <v>1269</v>
      </c>
      <c r="E130" s="122" t="s">
        <v>1270</v>
      </c>
      <c r="F130" s="122" t="s">
        <v>1271</v>
      </c>
      <c r="G130" s="122" t="s">
        <v>779</v>
      </c>
      <c r="H130" s="122" t="s">
        <v>1272</v>
      </c>
      <c r="J130" s="122" t="s">
        <v>301</v>
      </c>
    </row>
    <row r="131" spans="1:10">
      <c r="A131" s="122">
        <v>130</v>
      </c>
      <c r="B131" s="122" t="s">
        <v>738</v>
      </c>
      <c r="C131" s="122" t="s">
        <v>255</v>
      </c>
      <c r="D131" s="122" t="s">
        <v>1273</v>
      </c>
      <c r="E131" s="122" t="s">
        <v>1274</v>
      </c>
      <c r="F131" s="122" t="s">
        <v>1275</v>
      </c>
      <c r="G131" s="122" t="s">
        <v>893</v>
      </c>
      <c r="H131" s="122" t="s">
        <v>1276</v>
      </c>
      <c r="J131" s="122" t="s">
        <v>301</v>
      </c>
    </row>
    <row r="132" spans="1:10">
      <c r="A132" s="122">
        <v>131</v>
      </c>
      <c r="B132" s="122" t="s">
        <v>738</v>
      </c>
      <c r="C132" s="122" t="s">
        <v>255</v>
      </c>
      <c r="D132" s="122" t="s">
        <v>1277</v>
      </c>
      <c r="E132" s="122" t="s">
        <v>1278</v>
      </c>
      <c r="F132" s="122" t="s">
        <v>1279</v>
      </c>
      <c r="G132" s="122" t="s">
        <v>911</v>
      </c>
      <c r="H132" s="122" t="s">
        <v>1280</v>
      </c>
      <c r="I132" s="122" t="s">
        <v>1281</v>
      </c>
      <c r="J132" s="122" t="s">
        <v>301</v>
      </c>
    </row>
    <row r="133" spans="1:10">
      <c r="A133" s="122">
        <v>132</v>
      </c>
      <c r="B133" s="122" t="s">
        <v>738</v>
      </c>
      <c r="C133" s="122" t="s">
        <v>255</v>
      </c>
      <c r="D133" s="122" t="s">
        <v>1282</v>
      </c>
      <c r="E133" s="122" t="s">
        <v>1283</v>
      </c>
      <c r="F133" s="122" t="s">
        <v>1284</v>
      </c>
      <c r="G133" s="122" t="s">
        <v>911</v>
      </c>
      <c r="H133" s="122" t="s">
        <v>1285</v>
      </c>
      <c r="J133" s="122" t="s">
        <v>301</v>
      </c>
    </row>
    <row r="134" spans="1:10">
      <c r="A134" s="122">
        <v>133</v>
      </c>
      <c r="B134" s="122" t="s">
        <v>738</v>
      </c>
      <c r="C134" s="122" t="s">
        <v>255</v>
      </c>
      <c r="D134" s="122" t="s">
        <v>1286</v>
      </c>
      <c r="E134" s="122" t="s">
        <v>1287</v>
      </c>
      <c r="F134" s="122" t="s">
        <v>1288</v>
      </c>
      <c r="G134" s="122" t="s">
        <v>747</v>
      </c>
      <c r="H134" s="122" t="s">
        <v>1289</v>
      </c>
      <c r="J134" s="122" t="s">
        <v>301</v>
      </c>
    </row>
    <row r="135" spans="1:10">
      <c r="A135" s="122">
        <v>134</v>
      </c>
      <c r="B135" s="122" t="s">
        <v>738</v>
      </c>
      <c r="C135" s="122" t="s">
        <v>255</v>
      </c>
      <c r="D135" s="122" t="s">
        <v>1290</v>
      </c>
      <c r="E135" s="122" t="s">
        <v>1291</v>
      </c>
      <c r="F135" s="122" t="s">
        <v>1292</v>
      </c>
      <c r="G135" s="122" t="s">
        <v>779</v>
      </c>
      <c r="H135" s="122" t="s">
        <v>1293</v>
      </c>
      <c r="J135" s="122" t="s">
        <v>301</v>
      </c>
    </row>
    <row r="136" spans="1:10">
      <c r="A136" s="122">
        <v>135</v>
      </c>
      <c r="B136" s="122" t="s">
        <v>738</v>
      </c>
      <c r="C136" s="122" t="s">
        <v>255</v>
      </c>
      <c r="D136" s="122" t="s">
        <v>1294</v>
      </c>
      <c r="E136" s="122" t="s">
        <v>1295</v>
      </c>
      <c r="F136" s="122" t="s">
        <v>1296</v>
      </c>
      <c r="G136" s="122" t="s">
        <v>747</v>
      </c>
      <c r="H136" s="122" t="s">
        <v>1297</v>
      </c>
      <c r="J136" s="122" t="s">
        <v>301</v>
      </c>
    </row>
    <row r="137" spans="1:10">
      <c r="A137" s="122">
        <v>136</v>
      </c>
      <c r="B137" s="122" t="s">
        <v>738</v>
      </c>
      <c r="C137" s="122" t="s">
        <v>255</v>
      </c>
      <c r="D137" s="122" t="s">
        <v>1298</v>
      </c>
      <c r="E137" s="122" t="s">
        <v>1299</v>
      </c>
      <c r="F137" s="122" t="s">
        <v>1300</v>
      </c>
      <c r="G137" s="122" t="s">
        <v>1134</v>
      </c>
      <c r="H137" s="122" t="s">
        <v>1301</v>
      </c>
      <c r="J137" s="122" t="s">
        <v>301</v>
      </c>
    </row>
    <row r="138" spans="1:10">
      <c r="A138" s="122">
        <v>137</v>
      </c>
      <c r="B138" s="122" t="s">
        <v>738</v>
      </c>
      <c r="C138" s="122" t="s">
        <v>255</v>
      </c>
      <c r="D138" s="122" t="s">
        <v>1302</v>
      </c>
      <c r="E138" s="122" t="s">
        <v>1303</v>
      </c>
      <c r="F138" s="122" t="s">
        <v>1304</v>
      </c>
      <c r="G138" s="122" t="s">
        <v>835</v>
      </c>
      <c r="H138" s="122" t="s">
        <v>1305</v>
      </c>
      <c r="J138" s="122" t="s">
        <v>301</v>
      </c>
    </row>
    <row r="139" spans="1:10">
      <c r="A139" s="122">
        <v>138</v>
      </c>
      <c r="B139" s="122" t="s">
        <v>738</v>
      </c>
      <c r="C139" s="122" t="s">
        <v>255</v>
      </c>
      <c r="D139" s="122" t="s">
        <v>1306</v>
      </c>
      <c r="E139" s="122" t="s">
        <v>1307</v>
      </c>
      <c r="F139" s="122" t="s">
        <v>1308</v>
      </c>
      <c r="G139" s="122" t="s">
        <v>848</v>
      </c>
      <c r="H139" s="122" t="s">
        <v>1309</v>
      </c>
      <c r="J139" s="122" t="s">
        <v>301</v>
      </c>
    </row>
    <row r="140" spans="1:10">
      <c r="A140" s="122">
        <v>139</v>
      </c>
      <c r="B140" s="122" t="s">
        <v>738</v>
      </c>
      <c r="C140" s="122" t="s">
        <v>255</v>
      </c>
      <c r="D140" s="122" t="s">
        <v>1310</v>
      </c>
      <c r="E140" s="122" t="s">
        <v>1311</v>
      </c>
      <c r="F140" s="122" t="s">
        <v>1312</v>
      </c>
      <c r="G140" s="122" t="s">
        <v>747</v>
      </c>
      <c r="H140" s="122" t="s">
        <v>1313</v>
      </c>
      <c r="J140" s="122" t="s">
        <v>301</v>
      </c>
    </row>
    <row r="141" spans="1:10">
      <c r="A141" s="122">
        <v>140</v>
      </c>
      <c r="B141" s="122" t="s">
        <v>738</v>
      </c>
      <c r="C141" s="122" t="s">
        <v>255</v>
      </c>
      <c r="D141" s="122" t="s">
        <v>1314</v>
      </c>
      <c r="E141" s="122" t="s">
        <v>1315</v>
      </c>
      <c r="F141" s="122" t="s">
        <v>1316</v>
      </c>
      <c r="G141" s="122" t="s">
        <v>937</v>
      </c>
      <c r="H141" s="122" t="s">
        <v>1317</v>
      </c>
      <c r="J141" s="122" t="s">
        <v>301</v>
      </c>
    </row>
    <row r="142" spans="1:10">
      <c r="A142" s="122">
        <v>141</v>
      </c>
      <c r="B142" s="122" t="s">
        <v>738</v>
      </c>
      <c r="C142" s="122" t="s">
        <v>255</v>
      </c>
      <c r="D142" s="122" t="s">
        <v>1318</v>
      </c>
      <c r="E142" s="122" t="s">
        <v>1319</v>
      </c>
      <c r="F142" s="122" t="s">
        <v>1320</v>
      </c>
      <c r="G142" s="122" t="s">
        <v>747</v>
      </c>
      <c r="H142" s="122" t="s">
        <v>1321</v>
      </c>
      <c r="J142" s="122" t="s">
        <v>301</v>
      </c>
    </row>
    <row r="143" spans="1:10">
      <c r="A143" s="122">
        <v>142</v>
      </c>
      <c r="B143" s="122" t="s">
        <v>738</v>
      </c>
      <c r="C143" s="122" t="s">
        <v>255</v>
      </c>
      <c r="D143" s="122" t="s">
        <v>1322</v>
      </c>
      <c r="E143" s="122" t="s">
        <v>1323</v>
      </c>
      <c r="F143" s="122" t="s">
        <v>1324</v>
      </c>
      <c r="G143" s="122" t="s">
        <v>747</v>
      </c>
      <c r="H143" s="122" t="s">
        <v>1325</v>
      </c>
      <c r="J143" s="122" t="s">
        <v>301</v>
      </c>
    </row>
    <row r="144" spans="1:10">
      <c r="A144" s="122">
        <v>143</v>
      </c>
      <c r="B144" s="122" t="s">
        <v>738</v>
      </c>
      <c r="C144" s="122" t="s">
        <v>255</v>
      </c>
      <c r="D144" s="122" t="s">
        <v>1326</v>
      </c>
      <c r="E144" s="122" t="s">
        <v>1327</v>
      </c>
      <c r="F144" s="122" t="s">
        <v>1328</v>
      </c>
      <c r="G144" s="122" t="s">
        <v>859</v>
      </c>
      <c r="H144" s="122" t="s">
        <v>1329</v>
      </c>
      <c r="J144" s="122" t="s">
        <v>301</v>
      </c>
    </row>
    <row r="145" spans="1:10">
      <c r="A145" s="122">
        <v>144</v>
      </c>
      <c r="B145" s="122" t="s">
        <v>738</v>
      </c>
      <c r="C145" s="122" t="s">
        <v>255</v>
      </c>
      <c r="D145" s="122" t="s">
        <v>1330</v>
      </c>
      <c r="E145" s="122" t="s">
        <v>1331</v>
      </c>
      <c r="F145" s="122" t="s">
        <v>1332</v>
      </c>
      <c r="G145" s="122" t="s">
        <v>932</v>
      </c>
      <c r="H145" s="122" t="s">
        <v>1333</v>
      </c>
      <c r="J145" s="122" t="s">
        <v>301</v>
      </c>
    </row>
    <row r="146" spans="1:10">
      <c r="A146" s="122">
        <v>145</v>
      </c>
      <c r="B146" s="122" t="s">
        <v>738</v>
      </c>
      <c r="C146" s="122" t="s">
        <v>255</v>
      </c>
      <c r="D146" s="122" t="s">
        <v>1334</v>
      </c>
      <c r="E146" s="122" t="s">
        <v>1335</v>
      </c>
      <c r="F146" s="122" t="s">
        <v>1336</v>
      </c>
      <c r="G146" s="122" t="s">
        <v>1041</v>
      </c>
      <c r="H146" s="122" t="s">
        <v>1337</v>
      </c>
      <c r="J146" s="122" t="s">
        <v>301</v>
      </c>
    </row>
    <row r="147" spans="1:10">
      <c r="A147" s="122">
        <v>146</v>
      </c>
      <c r="B147" s="122" t="s">
        <v>738</v>
      </c>
      <c r="C147" s="122" t="s">
        <v>255</v>
      </c>
      <c r="D147" s="122" t="s">
        <v>1338</v>
      </c>
      <c r="E147" s="122" t="s">
        <v>1339</v>
      </c>
      <c r="F147" s="122" t="s">
        <v>1340</v>
      </c>
      <c r="G147" s="122" t="s">
        <v>1012</v>
      </c>
      <c r="H147" s="122" t="s">
        <v>1341</v>
      </c>
      <c r="J147" s="122" t="s">
        <v>301</v>
      </c>
    </row>
    <row r="148" spans="1:10">
      <c r="A148" s="122">
        <v>147</v>
      </c>
      <c r="B148" s="122" t="s">
        <v>738</v>
      </c>
      <c r="C148" s="122" t="s">
        <v>255</v>
      </c>
      <c r="D148" s="122" t="s">
        <v>1342</v>
      </c>
      <c r="E148" s="122" t="s">
        <v>1343</v>
      </c>
      <c r="F148" s="122" t="s">
        <v>1344</v>
      </c>
      <c r="G148" s="122" t="s">
        <v>1093</v>
      </c>
      <c r="H148" s="122" t="s">
        <v>1345</v>
      </c>
      <c r="J148" s="122" t="s">
        <v>301</v>
      </c>
    </row>
    <row r="149" spans="1:10">
      <c r="A149" s="122">
        <v>148</v>
      </c>
      <c r="B149" s="122" t="s">
        <v>738</v>
      </c>
      <c r="C149" s="122" t="s">
        <v>255</v>
      </c>
      <c r="D149" s="122" t="s">
        <v>1346</v>
      </c>
      <c r="E149" s="122" t="s">
        <v>1347</v>
      </c>
      <c r="F149" s="122" t="s">
        <v>1348</v>
      </c>
      <c r="G149" s="122" t="s">
        <v>893</v>
      </c>
      <c r="H149" s="122" t="s">
        <v>1349</v>
      </c>
      <c r="J149" s="122" t="s">
        <v>301</v>
      </c>
    </row>
    <row r="150" spans="1:10">
      <c r="A150" s="122">
        <v>149</v>
      </c>
      <c r="B150" s="122" t="s">
        <v>738</v>
      </c>
      <c r="C150" s="122" t="s">
        <v>255</v>
      </c>
      <c r="D150" s="122" t="s">
        <v>1350</v>
      </c>
      <c r="E150" s="122" t="s">
        <v>1351</v>
      </c>
      <c r="F150" s="122" t="s">
        <v>1352</v>
      </c>
      <c r="G150" s="122" t="s">
        <v>747</v>
      </c>
      <c r="H150" s="122" t="s">
        <v>1353</v>
      </c>
      <c r="J150" s="122" t="s">
        <v>301</v>
      </c>
    </row>
    <row r="151" spans="1:10">
      <c r="A151" s="122">
        <v>150</v>
      </c>
      <c r="B151" s="122" t="s">
        <v>738</v>
      </c>
      <c r="C151" s="122" t="s">
        <v>255</v>
      </c>
      <c r="D151" s="122" t="s">
        <v>1354</v>
      </c>
      <c r="E151" s="122" t="s">
        <v>1355</v>
      </c>
      <c r="F151" s="122" t="s">
        <v>1356</v>
      </c>
      <c r="G151" s="122" t="s">
        <v>835</v>
      </c>
      <c r="H151" s="122" t="s">
        <v>1357</v>
      </c>
      <c r="J151" s="122" t="s">
        <v>301</v>
      </c>
    </row>
    <row r="152" spans="1:10">
      <c r="A152" s="122">
        <v>151</v>
      </c>
      <c r="B152" s="122" t="s">
        <v>738</v>
      </c>
      <c r="C152" s="122" t="s">
        <v>255</v>
      </c>
      <c r="D152" s="122" t="s">
        <v>1358</v>
      </c>
      <c r="E152" s="122" t="s">
        <v>1359</v>
      </c>
      <c r="F152" s="122" t="s">
        <v>1360</v>
      </c>
      <c r="G152" s="122" t="s">
        <v>765</v>
      </c>
      <c r="H152" s="122" t="s">
        <v>1361</v>
      </c>
      <c r="J152" s="122" t="s">
        <v>301</v>
      </c>
    </row>
    <row r="153" spans="1:10">
      <c r="A153" s="122">
        <v>152</v>
      </c>
      <c r="B153" s="122" t="s">
        <v>738</v>
      </c>
      <c r="C153" s="122" t="s">
        <v>255</v>
      </c>
      <c r="D153" s="122" t="s">
        <v>1362</v>
      </c>
      <c r="E153" s="122" t="s">
        <v>1363</v>
      </c>
      <c r="F153" s="122" t="s">
        <v>1364</v>
      </c>
      <c r="G153" s="122" t="s">
        <v>806</v>
      </c>
      <c r="H153" s="122" t="s">
        <v>1365</v>
      </c>
      <c r="J153" s="122" t="s">
        <v>301</v>
      </c>
    </row>
    <row r="154" spans="1:10">
      <c r="A154" s="122">
        <v>153</v>
      </c>
      <c r="B154" s="122" t="s">
        <v>738</v>
      </c>
      <c r="C154" s="122" t="s">
        <v>255</v>
      </c>
      <c r="D154" s="122" t="s">
        <v>1366</v>
      </c>
      <c r="E154" s="122" t="s">
        <v>1367</v>
      </c>
      <c r="F154" s="122" t="s">
        <v>1368</v>
      </c>
      <c r="G154" s="122" t="s">
        <v>835</v>
      </c>
      <c r="H154" s="122" t="s">
        <v>1369</v>
      </c>
      <c r="I154" s="122" t="s">
        <v>1370</v>
      </c>
      <c r="J154" s="122" t="s">
        <v>301</v>
      </c>
    </row>
    <row r="155" spans="1:10">
      <c r="A155" s="122">
        <v>154</v>
      </c>
      <c r="B155" s="122" t="s">
        <v>738</v>
      </c>
      <c r="C155" s="122" t="s">
        <v>255</v>
      </c>
      <c r="D155" s="122" t="s">
        <v>1371</v>
      </c>
      <c r="E155" s="122" t="s">
        <v>1372</v>
      </c>
      <c r="F155" s="122" t="s">
        <v>1373</v>
      </c>
      <c r="G155" s="122" t="s">
        <v>835</v>
      </c>
      <c r="H155" s="122" t="s">
        <v>1374</v>
      </c>
      <c r="J155" s="122" t="s">
        <v>301</v>
      </c>
    </row>
    <row r="156" spans="1:10">
      <c r="A156" s="122">
        <v>155</v>
      </c>
      <c r="B156" s="122" t="s">
        <v>738</v>
      </c>
      <c r="C156" s="122" t="s">
        <v>255</v>
      </c>
      <c r="D156" s="122" t="s">
        <v>1375</v>
      </c>
      <c r="E156" s="122" t="s">
        <v>1376</v>
      </c>
      <c r="F156" s="122" t="s">
        <v>1377</v>
      </c>
      <c r="G156" s="122" t="s">
        <v>747</v>
      </c>
      <c r="H156" s="122" t="s">
        <v>1378</v>
      </c>
      <c r="J156" s="122" t="s">
        <v>301</v>
      </c>
    </row>
    <row r="157" spans="1:10">
      <c r="A157" s="122">
        <v>156</v>
      </c>
      <c r="B157" s="122" t="s">
        <v>738</v>
      </c>
      <c r="C157" s="122" t="s">
        <v>255</v>
      </c>
      <c r="D157" s="122" t="s">
        <v>1379</v>
      </c>
      <c r="E157" s="122" t="s">
        <v>1380</v>
      </c>
      <c r="F157" s="122" t="s">
        <v>1381</v>
      </c>
      <c r="G157" s="122" t="s">
        <v>937</v>
      </c>
      <c r="H157" s="122" t="s">
        <v>1382</v>
      </c>
      <c r="J157" s="122" t="s">
        <v>301</v>
      </c>
    </row>
    <row r="158" spans="1:10">
      <c r="A158" s="122">
        <v>157</v>
      </c>
      <c r="B158" s="122" t="s">
        <v>738</v>
      </c>
      <c r="C158" s="122" t="s">
        <v>255</v>
      </c>
      <c r="D158" s="122" t="s">
        <v>1383</v>
      </c>
      <c r="E158" s="122" t="s">
        <v>1384</v>
      </c>
      <c r="F158" s="122" t="s">
        <v>1385</v>
      </c>
      <c r="G158" s="122" t="s">
        <v>814</v>
      </c>
      <c r="H158" s="122" t="s">
        <v>1386</v>
      </c>
      <c r="J158" s="122" t="s">
        <v>301</v>
      </c>
    </row>
    <row r="159" spans="1:10">
      <c r="A159" s="122">
        <v>158</v>
      </c>
      <c r="B159" s="122" t="s">
        <v>738</v>
      </c>
      <c r="C159" s="122" t="s">
        <v>255</v>
      </c>
      <c r="D159" s="122" t="s">
        <v>1387</v>
      </c>
      <c r="E159" s="122" t="s">
        <v>1388</v>
      </c>
      <c r="F159" s="122" t="s">
        <v>1389</v>
      </c>
      <c r="G159" s="122" t="s">
        <v>1390</v>
      </c>
      <c r="H159" s="122" t="s">
        <v>1391</v>
      </c>
      <c r="J159" s="122" t="s">
        <v>301</v>
      </c>
    </row>
    <row r="160" spans="1:10">
      <c r="A160" s="122">
        <v>159</v>
      </c>
      <c r="B160" s="122" t="s">
        <v>738</v>
      </c>
      <c r="C160" s="122" t="s">
        <v>255</v>
      </c>
      <c r="D160" s="122" t="s">
        <v>1392</v>
      </c>
      <c r="E160" s="122" t="s">
        <v>1393</v>
      </c>
      <c r="F160" s="122" t="s">
        <v>1394</v>
      </c>
      <c r="G160" s="122" t="s">
        <v>1395</v>
      </c>
      <c r="H160" s="122" t="s">
        <v>1396</v>
      </c>
      <c r="J160" s="122" t="s">
        <v>301</v>
      </c>
    </row>
    <row r="161" spans="1:10">
      <c r="A161" s="122">
        <v>160</v>
      </c>
      <c r="B161" s="122" t="s">
        <v>738</v>
      </c>
      <c r="C161" s="122" t="s">
        <v>255</v>
      </c>
      <c r="D161" s="122" t="s">
        <v>1397</v>
      </c>
      <c r="E161" s="122" t="s">
        <v>1398</v>
      </c>
      <c r="F161" s="122" t="s">
        <v>1399</v>
      </c>
      <c r="G161" s="122" t="s">
        <v>911</v>
      </c>
      <c r="H161" s="122" t="s">
        <v>1400</v>
      </c>
      <c r="J161" s="122" t="s">
        <v>301</v>
      </c>
    </row>
    <row r="162" spans="1:10">
      <c r="A162" s="122">
        <v>161</v>
      </c>
      <c r="B162" s="122" t="s">
        <v>738</v>
      </c>
      <c r="C162" s="122" t="s">
        <v>255</v>
      </c>
      <c r="D162" s="122" t="s">
        <v>1401</v>
      </c>
      <c r="E162" s="122" t="s">
        <v>1402</v>
      </c>
      <c r="F162" s="122" t="s">
        <v>746</v>
      </c>
      <c r="G162" s="122" t="s">
        <v>1403</v>
      </c>
      <c r="H162" s="122" t="s">
        <v>748</v>
      </c>
      <c r="J162" s="122" t="s">
        <v>301</v>
      </c>
    </row>
    <row r="163" spans="1:10">
      <c r="A163" s="122">
        <v>162</v>
      </c>
      <c r="B163" s="122" t="s">
        <v>738</v>
      </c>
      <c r="C163" s="122" t="s">
        <v>255</v>
      </c>
      <c r="D163" s="122" t="s">
        <v>1404</v>
      </c>
      <c r="E163" s="122" t="s">
        <v>1405</v>
      </c>
      <c r="F163" s="122" t="s">
        <v>1406</v>
      </c>
      <c r="G163" s="122" t="s">
        <v>770</v>
      </c>
      <c r="H163" s="122" t="s">
        <v>1407</v>
      </c>
      <c r="J163" s="122" t="s">
        <v>301</v>
      </c>
    </row>
    <row r="164" spans="1:10">
      <c r="A164" s="122">
        <v>163</v>
      </c>
      <c r="B164" s="122" t="s">
        <v>738</v>
      </c>
      <c r="C164" s="122" t="s">
        <v>255</v>
      </c>
      <c r="D164" s="122" t="s">
        <v>1408</v>
      </c>
      <c r="E164" s="122" t="s">
        <v>1409</v>
      </c>
      <c r="F164" s="122" t="s">
        <v>1410</v>
      </c>
      <c r="G164" s="122" t="s">
        <v>1411</v>
      </c>
      <c r="J164" s="122" t="s">
        <v>301</v>
      </c>
    </row>
    <row r="165" spans="1:10">
      <c r="A165" s="122">
        <v>164</v>
      </c>
      <c r="B165" s="122" t="s">
        <v>738</v>
      </c>
      <c r="C165" s="122" t="s">
        <v>255</v>
      </c>
      <c r="D165" s="122" t="s">
        <v>1412</v>
      </c>
      <c r="E165" s="122" t="s">
        <v>1413</v>
      </c>
      <c r="F165" s="122" t="s">
        <v>1414</v>
      </c>
      <c r="G165" s="122" t="s">
        <v>806</v>
      </c>
      <c r="H165" s="122" t="s">
        <v>1415</v>
      </c>
      <c r="J165" s="122" t="s">
        <v>301</v>
      </c>
    </row>
    <row r="166" spans="1:10">
      <c r="A166" s="122">
        <v>165</v>
      </c>
      <c r="B166" s="122" t="s">
        <v>738</v>
      </c>
      <c r="C166" s="122" t="s">
        <v>255</v>
      </c>
      <c r="D166" s="122" t="s">
        <v>1416</v>
      </c>
      <c r="E166" s="122" t="s">
        <v>1417</v>
      </c>
      <c r="F166" s="122" t="s">
        <v>746</v>
      </c>
      <c r="G166" s="122" t="s">
        <v>1418</v>
      </c>
      <c r="J166" s="122" t="s">
        <v>301</v>
      </c>
    </row>
    <row r="167" spans="1:10">
      <c r="A167" s="122">
        <v>166</v>
      </c>
      <c r="B167" s="122" t="s">
        <v>738</v>
      </c>
      <c r="C167" s="122" t="s">
        <v>255</v>
      </c>
      <c r="D167" s="122" t="s">
        <v>1419</v>
      </c>
      <c r="E167" s="122" t="s">
        <v>1420</v>
      </c>
      <c r="F167" s="122" t="s">
        <v>1421</v>
      </c>
      <c r="G167" s="122" t="s">
        <v>1093</v>
      </c>
      <c r="H167" s="122" t="s">
        <v>1422</v>
      </c>
      <c r="J167" s="122" t="s">
        <v>301</v>
      </c>
    </row>
    <row r="168" spans="1:10">
      <c r="A168" s="122">
        <v>167</v>
      </c>
      <c r="B168" s="122" t="s">
        <v>738</v>
      </c>
      <c r="C168" s="122" t="s">
        <v>255</v>
      </c>
      <c r="D168" s="122" t="s">
        <v>1423</v>
      </c>
      <c r="E168" s="122" t="s">
        <v>1424</v>
      </c>
      <c r="F168" s="122" t="s">
        <v>1425</v>
      </c>
      <c r="G168" s="122" t="s">
        <v>1426</v>
      </c>
      <c r="H168" s="122" t="s">
        <v>1427</v>
      </c>
      <c r="J168" s="122" t="s">
        <v>301</v>
      </c>
    </row>
    <row r="169" spans="1:10">
      <c r="A169" s="122">
        <v>168</v>
      </c>
      <c r="B169" s="122" t="s">
        <v>738</v>
      </c>
      <c r="C169" s="122" t="s">
        <v>255</v>
      </c>
      <c r="D169" s="122" t="s">
        <v>1428</v>
      </c>
      <c r="E169" s="122" t="s">
        <v>1429</v>
      </c>
      <c r="F169" s="122" t="s">
        <v>1430</v>
      </c>
      <c r="G169" s="122" t="s">
        <v>848</v>
      </c>
      <c r="H169" s="122" t="s">
        <v>1431</v>
      </c>
      <c r="J169" s="122" t="s">
        <v>301</v>
      </c>
    </row>
    <row r="170" spans="1:10">
      <c r="A170" s="122">
        <v>169</v>
      </c>
      <c r="B170" s="122" t="s">
        <v>738</v>
      </c>
      <c r="C170" s="122" t="s">
        <v>255</v>
      </c>
      <c r="D170" s="122" t="s">
        <v>1432</v>
      </c>
      <c r="E170" s="122" t="s">
        <v>1433</v>
      </c>
      <c r="F170" s="122" t="s">
        <v>1434</v>
      </c>
      <c r="G170" s="122" t="s">
        <v>779</v>
      </c>
      <c r="H170" s="122" t="s">
        <v>1422</v>
      </c>
      <c r="J170" s="122" t="s">
        <v>301</v>
      </c>
    </row>
    <row r="171" spans="1:10">
      <c r="A171" s="122">
        <v>170</v>
      </c>
      <c r="B171" s="122" t="s">
        <v>738</v>
      </c>
      <c r="C171" s="122" t="s">
        <v>255</v>
      </c>
      <c r="D171" s="122" t="s">
        <v>1435</v>
      </c>
      <c r="E171" s="122" t="s">
        <v>1436</v>
      </c>
      <c r="F171" s="122" t="s">
        <v>1437</v>
      </c>
      <c r="G171" s="122" t="s">
        <v>893</v>
      </c>
      <c r="H171" s="122" t="s">
        <v>1438</v>
      </c>
      <c r="J171" s="122" t="s">
        <v>301</v>
      </c>
    </row>
    <row r="172" spans="1:10">
      <c r="A172" s="122">
        <v>171</v>
      </c>
      <c r="B172" s="122" t="s">
        <v>738</v>
      </c>
      <c r="C172" s="122" t="s">
        <v>255</v>
      </c>
      <c r="D172" s="122" t="s">
        <v>1439</v>
      </c>
      <c r="E172" s="122" t="s">
        <v>1440</v>
      </c>
      <c r="F172" s="122" t="s">
        <v>1441</v>
      </c>
      <c r="G172" s="122" t="s">
        <v>848</v>
      </c>
      <c r="H172" s="122" t="s">
        <v>1442</v>
      </c>
      <c r="J172" s="122" t="s">
        <v>301</v>
      </c>
    </row>
    <row r="173" spans="1:10">
      <c r="A173" s="122">
        <v>172</v>
      </c>
      <c r="B173" s="122" t="s">
        <v>738</v>
      </c>
      <c r="C173" s="122" t="s">
        <v>255</v>
      </c>
      <c r="D173" s="122" t="s">
        <v>1443</v>
      </c>
      <c r="E173" s="122" t="s">
        <v>1444</v>
      </c>
      <c r="F173" s="122" t="s">
        <v>1445</v>
      </c>
      <c r="G173" s="122" t="s">
        <v>893</v>
      </c>
      <c r="H173" s="122" t="s">
        <v>1446</v>
      </c>
      <c r="J173" s="122" t="s">
        <v>301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202"/>
  <sheetViews>
    <sheetView showGridLines="0" zoomScaleNormal="100" workbookViewId="0"/>
  </sheetViews>
  <sheetFormatPr defaultColWidth="9.125" defaultRowHeight="11.8"/>
  <cols>
    <col min="1" max="16384" width="9.125" style="67"/>
  </cols>
  <sheetData>
    <row r="1" spans="1:4">
      <c r="A1" s="67" t="s">
        <v>1447</v>
      </c>
      <c r="B1" s="67" t="s">
        <v>137</v>
      </c>
      <c r="C1" s="67" t="s">
        <v>138</v>
      </c>
      <c r="D1" s="67" t="s">
        <v>1854</v>
      </c>
    </row>
    <row r="2" spans="1:4">
      <c r="A2" s="67">
        <v>1</v>
      </c>
      <c r="B2" s="67" t="s">
        <v>1455</v>
      </c>
      <c r="C2" s="67" t="s">
        <v>1455</v>
      </c>
      <c r="D2" s="67" t="s">
        <v>1456</v>
      </c>
    </row>
    <row r="3" spans="1:4">
      <c r="A3" s="67">
        <v>2</v>
      </c>
      <c r="B3" s="67" t="s">
        <v>1457</v>
      </c>
      <c r="C3" s="67" t="s">
        <v>1459</v>
      </c>
      <c r="D3" s="67" t="s">
        <v>1460</v>
      </c>
    </row>
    <row r="4" spans="1:4">
      <c r="A4" s="67">
        <v>3</v>
      </c>
      <c r="B4" s="67" t="s">
        <v>1457</v>
      </c>
      <c r="C4" s="67" t="s">
        <v>1461</v>
      </c>
      <c r="D4" s="67" t="s">
        <v>1462</v>
      </c>
    </row>
    <row r="5" spans="1:4">
      <c r="A5" s="67">
        <v>4</v>
      </c>
      <c r="B5" s="67" t="s">
        <v>1457</v>
      </c>
      <c r="C5" s="67" t="s">
        <v>1457</v>
      </c>
      <c r="D5" s="67" t="s">
        <v>1458</v>
      </c>
    </row>
    <row r="6" spans="1:4">
      <c r="A6" s="67">
        <v>5</v>
      </c>
      <c r="B6" s="67" t="s">
        <v>1457</v>
      </c>
      <c r="C6" s="67" t="s">
        <v>1463</v>
      </c>
      <c r="D6" s="67" t="s">
        <v>1464</v>
      </c>
    </row>
    <row r="7" spans="1:4">
      <c r="A7" s="67">
        <v>6</v>
      </c>
      <c r="B7" s="67" t="s">
        <v>1457</v>
      </c>
      <c r="C7" s="67" t="s">
        <v>1465</v>
      </c>
      <c r="D7" s="67" t="s">
        <v>1466</v>
      </c>
    </row>
    <row r="8" spans="1:4">
      <c r="A8" s="67">
        <v>7</v>
      </c>
      <c r="B8" s="67" t="s">
        <v>1457</v>
      </c>
      <c r="C8" s="67" t="s">
        <v>1467</v>
      </c>
      <c r="D8" s="67" t="s">
        <v>1468</v>
      </c>
    </row>
    <row r="9" spans="1:4">
      <c r="A9" s="67">
        <v>8</v>
      </c>
      <c r="B9" s="67" t="s">
        <v>1457</v>
      </c>
      <c r="C9" s="67" t="s">
        <v>1469</v>
      </c>
      <c r="D9" s="67" t="s">
        <v>1470</v>
      </c>
    </row>
    <row r="10" spans="1:4">
      <c r="A10" s="67">
        <v>9</v>
      </c>
      <c r="B10" s="67" t="s">
        <v>1457</v>
      </c>
      <c r="C10" s="67" t="s">
        <v>1471</v>
      </c>
      <c r="D10" s="67" t="s">
        <v>1472</v>
      </c>
    </row>
    <row r="11" spans="1:4">
      <c r="A11" s="67">
        <v>10</v>
      </c>
      <c r="B11" s="67" t="s">
        <v>1457</v>
      </c>
      <c r="C11" s="67" t="s">
        <v>1473</v>
      </c>
      <c r="D11" s="67" t="s">
        <v>1474</v>
      </c>
    </row>
    <row r="12" spans="1:4">
      <c r="A12" s="67">
        <v>11</v>
      </c>
      <c r="B12" s="67" t="s">
        <v>1457</v>
      </c>
      <c r="C12" s="67" t="s">
        <v>1475</v>
      </c>
      <c r="D12" s="67" t="s">
        <v>1476</v>
      </c>
    </row>
    <row r="13" spans="1:4">
      <c r="A13" s="67">
        <v>12</v>
      </c>
      <c r="B13" s="67" t="s">
        <v>1457</v>
      </c>
      <c r="C13" s="67" t="s">
        <v>1477</v>
      </c>
      <c r="D13" s="67" t="s">
        <v>1478</v>
      </c>
    </row>
    <row r="14" spans="1:4">
      <c r="A14" s="67">
        <v>13</v>
      </c>
      <c r="B14" s="67" t="s">
        <v>1457</v>
      </c>
      <c r="C14" s="67" t="s">
        <v>1479</v>
      </c>
      <c r="D14" s="67" t="s">
        <v>1480</v>
      </c>
    </row>
    <row r="15" spans="1:4">
      <c r="A15" s="67">
        <v>14</v>
      </c>
      <c r="B15" s="67" t="s">
        <v>1457</v>
      </c>
      <c r="C15" s="67" t="s">
        <v>1481</v>
      </c>
      <c r="D15" s="67" t="s">
        <v>1482</v>
      </c>
    </row>
    <row r="16" spans="1:4">
      <c r="A16" s="67">
        <v>15</v>
      </c>
      <c r="B16" s="67" t="s">
        <v>1457</v>
      </c>
      <c r="C16" s="67" t="s">
        <v>1483</v>
      </c>
      <c r="D16" s="67" t="s">
        <v>1484</v>
      </c>
    </row>
    <row r="17" spans="1:4">
      <c r="A17" s="67">
        <v>16</v>
      </c>
      <c r="B17" s="67" t="s">
        <v>1457</v>
      </c>
      <c r="C17" s="67" t="s">
        <v>1485</v>
      </c>
      <c r="D17" s="67" t="s">
        <v>1486</v>
      </c>
    </row>
    <row r="18" spans="1:4">
      <c r="A18" s="67">
        <v>17</v>
      </c>
      <c r="B18" s="67" t="s">
        <v>1457</v>
      </c>
      <c r="C18" s="67" t="s">
        <v>1487</v>
      </c>
      <c r="D18" s="67" t="s">
        <v>1488</v>
      </c>
    </row>
    <row r="19" spans="1:4">
      <c r="A19" s="67">
        <v>18</v>
      </c>
      <c r="B19" s="67" t="s">
        <v>1457</v>
      </c>
      <c r="C19" s="67" t="s">
        <v>1489</v>
      </c>
      <c r="D19" s="67" t="s">
        <v>1490</v>
      </c>
    </row>
    <row r="20" spans="1:4">
      <c r="A20" s="67">
        <v>19</v>
      </c>
      <c r="B20" s="67" t="s">
        <v>1457</v>
      </c>
      <c r="C20" s="67" t="s">
        <v>1491</v>
      </c>
      <c r="D20" s="67" t="s">
        <v>1492</v>
      </c>
    </row>
    <row r="21" spans="1:4">
      <c r="A21" s="67">
        <v>20</v>
      </c>
      <c r="B21" s="67" t="s">
        <v>1457</v>
      </c>
      <c r="C21" s="67" t="s">
        <v>1493</v>
      </c>
      <c r="D21" s="67" t="s">
        <v>1494</v>
      </c>
    </row>
    <row r="22" spans="1:4">
      <c r="A22" s="67">
        <v>21</v>
      </c>
      <c r="B22" s="67" t="s">
        <v>1457</v>
      </c>
      <c r="C22" s="67" t="s">
        <v>1495</v>
      </c>
      <c r="D22" s="67" t="s">
        <v>1496</v>
      </c>
    </row>
    <row r="23" spans="1:4">
      <c r="A23" s="67">
        <v>22</v>
      </c>
      <c r="B23" s="67" t="s">
        <v>1457</v>
      </c>
      <c r="C23" s="67" t="s">
        <v>1497</v>
      </c>
      <c r="D23" s="67" t="s">
        <v>1498</v>
      </c>
    </row>
    <row r="24" spans="1:4">
      <c r="A24" s="67">
        <v>23</v>
      </c>
      <c r="B24" s="67" t="s">
        <v>1457</v>
      </c>
      <c r="C24" s="67" t="s">
        <v>1499</v>
      </c>
      <c r="D24" s="67" t="s">
        <v>1500</v>
      </c>
    </row>
    <row r="25" spans="1:4">
      <c r="A25" s="67">
        <v>24</v>
      </c>
      <c r="B25" s="67" t="s">
        <v>1501</v>
      </c>
      <c r="C25" s="67" t="s">
        <v>1503</v>
      </c>
      <c r="D25" s="67" t="s">
        <v>1504</v>
      </c>
    </row>
    <row r="26" spans="1:4">
      <c r="A26" s="67">
        <v>25</v>
      </c>
      <c r="B26" s="67" t="s">
        <v>1501</v>
      </c>
      <c r="C26" s="67" t="s">
        <v>1501</v>
      </c>
      <c r="D26" s="67" t="s">
        <v>1502</v>
      </c>
    </row>
    <row r="27" spans="1:4">
      <c r="A27" s="67">
        <v>26</v>
      </c>
      <c r="B27" s="67" t="s">
        <v>1501</v>
      </c>
      <c r="C27" s="67" t="s">
        <v>1505</v>
      </c>
      <c r="D27" s="67" t="s">
        <v>1506</v>
      </c>
    </row>
    <row r="28" spans="1:4">
      <c r="A28" s="67">
        <v>27</v>
      </c>
      <c r="B28" s="67" t="s">
        <v>1501</v>
      </c>
      <c r="C28" s="67" t="s">
        <v>1507</v>
      </c>
      <c r="D28" s="67" t="s">
        <v>1508</v>
      </c>
    </row>
    <row r="29" spans="1:4">
      <c r="A29" s="67">
        <v>28</v>
      </c>
      <c r="B29" s="67" t="s">
        <v>1501</v>
      </c>
      <c r="C29" s="67" t="s">
        <v>1509</v>
      </c>
      <c r="D29" s="67" t="s">
        <v>1510</v>
      </c>
    </row>
    <row r="30" spans="1:4">
      <c r="A30" s="67">
        <v>29</v>
      </c>
      <c r="B30" s="67" t="s">
        <v>1501</v>
      </c>
      <c r="C30" s="67" t="s">
        <v>1511</v>
      </c>
      <c r="D30" s="67" t="s">
        <v>1512</v>
      </c>
    </row>
    <row r="31" spans="1:4">
      <c r="A31" s="67">
        <v>30</v>
      </c>
      <c r="B31" s="67" t="s">
        <v>1501</v>
      </c>
      <c r="C31" s="67" t="s">
        <v>1513</v>
      </c>
      <c r="D31" s="67" t="s">
        <v>1514</v>
      </c>
    </row>
    <row r="32" spans="1:4">
      <c r="A32" s="67">
        <v>31</v>
      </c>
      <c r="B32" s="67" t="s">
        <v>1501</v>
      </c>
      <c r="C32" s="67" t="s">
        <v>1515</v>
      </c>
      <c r="D32" s="67" t="s">
        <v>1516</v>
      </c>
    </row>
    <row r="33" spans="1:4">
      <c r="A33" s="67">
        <v>32</v>
      </c>
      <c r="B33" s="67" t="s">
        <v>1501</v>
      </c>
      <c r="C33" s="67" t="s">
        <v>1517</v>
      </c>
      <c r="D33" s="67" t="s">
        <v>1518</v>
      </c>
    </row>
    <row r="34" spans="1:4">
      <c r="A34" s="67">
        <v>33</v>
      </c>
      <c r="B34" s="67" t="s">
        <v>1519</v>
      </c>
      <c r="C34" s="67" t="s">
        <v>1519</v>
      </c>
      <c r="D34" s="67" t="s">
        <v>1520</v>
      </c>
    </row>
    <row r="35" spans="1:4">
      <c r="A35" s="67">
        <v>34</v>
      </c>
      <c r="B35" s="67" t="s">
        <v>1521</v>
      </c>
      <c r="C35" s="67" t="s">
        <v>1523</v>
      </c>
      <c r="D35" s="67" t="s">
        <v>1524</v>
      </c>
    </row>
    <row r="36" spans="1:4">
      <c r="A36" s="67">
        <v>35</v>
      </c>
      <c r="B36" s="67" t="s">
        <v>1521</v>
      </c>
      <c r="C36" s="67" t="s">
        <v>1521</v>
      </c>
      <c r="D36" s="67" t="s">
        <v>1522</v>
      </c>
    </row>
    <row r="37" spans="1:4">
      <c r="A37" s="67">
        <v>36</v>
      </c>
      <c r="B37" s="67" t="s">
        <v>1521</v>
      </c>
      <c r="C37" s="67" t="s">
        <v>1525</v>
      </c>
      <c r="D37" s="67" t="s">
        <v>1526</v>
      </c>
    </row>
    <row r="38" spans="1:4">
      <c r="A38" s="67">
        <v>37</v>
      </c>
      <c r="B38" s="67" t="s">
        <v>1521</v>
      </c>
      <c r="C38" s="67" t="s">
        <v>1527</v>
      </c>
      <c r="D38" s="67" t="s">
        <v>1528</v>
      </c>
    </row>
    <row r="39" spans="1:4">
      <c r="A39" s="67">
        <v>38</v>
      </c>
      <c r="B39" s="67" t="s">
        <v>1521</v>
      </c>
      <c r="C39" s="67" t="s">
        <v>1529</v>
      </c>
      <c r="D39" s="67" t="s">
        <v>1530</v>
      </c>
    </row>
    <row r="40" spans="1:4">
      <c r="A40" s="67">
        <v>39</v>
      </c>
      <c r="B40" s="67" t="s">
        <v>1521</v>
      </c>
      <c r="C40" s="67" t="s">
        <v>1531</v>
      </c>
      <c r="D40" s="67" t="s">
        <v>1532</v>
      </c>
    </row>
    <row r="41" spans="1:4">
      <c r="A41" s="67">
        <v>40</v>
      </c>
      <c r="B41" s="67" t="s">
        <v>1521</v>
      </c>
      <c r="C41" s="67" t="s">
        <v>1533</v>
      </c>
      <c r="D41" s="67" t="s">
        <v>1534</v>
      </c>
    </row>
    <row r="42" spans="1:4">
      <c r="A42" s="67">
        <v>41</v>
      </c>
      <c r="B42" s="67" t="s">
        <v>1535</v>
      </c>
      <c r="C42" s="67" t="s">
        <v>1537</v>
      </c>
      <c r="D42" s="67" t="s">
        <v>1538</v>
      </c>
    </row>
    <row r="43" spans="1:4">
      <c r="A43" s="67">
        <v>42</v>
      </c>
      <c r="B43" s="67" t="s">
        <v>1535</v>
      </c>
      <c r="C43" s="67" t="s">
        <v>1539</v>
      </c>
      <c r="D43" s="67" t="s">
        <v>1540</v>
      </c>
    </row>
    <row r="44" spans="1:4">
      <c r="A44" s="67">
        <v>43</v>
      </c>
      <c r="B44" s="67" t="s">
        <v>1535</v>
      </c>
      <c r="C44" s="67" t="s">
        <v>1535</v>
      </c>
      <c r="D44" s="67" t="s">
        <v>1536</v>
      </c>
    </row>
    <row r="45" spans="1:4">
      <c r="A45" s="67">
        <v>44</v>
      </c>
      <c r="B45" s="67" t="s">
        <v>1535</v>
      </c>
      <c r="C45" s="67" t="s">
        <v>1541</v>
      </c>
      <c r="D45" s="67" t="s">
        <v>1542</v>
      </c>
    </row>
    <row r="46" spans="1:4">
      <c r="A46" s="67">
        <v>45</v>
      </c>
      <c r="B46" s="67" t="s">
        <v>1535</v>
      </c>
      <c r="C46" s="67" t="s">
        <v>1543</v>
      </c>
      <c r="D46" s="67" t="s">
        <v>1544</v>
      </c>
    </row>
    <row r="47" spans="1:4">
      <c r="A47" s="67">
        <v>46</v>
      </c>
      <c r="B47" s="67" t="s">
        <v>1535</v>
      </c>
      <c r="C47" s="67" t="s">
        <v>1545</v>
      </c>
      <c r="D47" s="67" t="s">
        <v>1546</v>
      </c>
    </row>
    <row r="48" spans="1:4">
      <c r="A48" s="67">
        <v>47</v>
      </c>
      <c r="B48" s="67" t="s">
        <v>1535</v>
      </c>
      <c r="C48" s="67" t="s">
        <v>1547</v>
      </c>
      <c r="D48" s="67" t="s">
        <v>1548</v>
      </c>
    </row>
    <row r="49" spans="1:4">
      <c r="A49" s="67">
        <v>48</v>
      </c>
      <c r="B49" s="67" t="s">
        <v>1535</v>
      </c>
      <c r="C49" s="67" t="s">
        <v>1549</v>
      </c>
      <c r="D49" s="67" t="s">
        <v>1550</v>
      </c>
    </row>
    <row r="50" spans="1:4">
      <c r="A50" s="67">
        <v>49</v>
      </c>
      <c r="B50" s="67" t="s">
        <v>1535</v>
      </c>
      <c r="C50" s="67" t="s">
        <v>1551</v>
      </c>
      <c r="D50" s="67" t="s">
        <v>1552</v>
      </c>
    </row>
    <row r="51" spans="1:4">
      <c r="A51" s="67">
        <v>50</v>
      </c>
      <c r="B51" s="67" t="s">
        <v>1553</v>
      </c>
      <c r="C51" s="67" t="s">
        <v>1553</v>
      </c>
      <c r="D51" s="67" t="s">
        <v>1554</v>
      </c>
    </row>
    <row r="52" spans="1:4">
      <c r="A52" s="67">
        <v>51</v>
      </c>
      <c r="B52" s="67" t="s">
        <v>1555</v>
      </c>
      <c r="C52" s="67" t="s">
        <v>1555</v>
      </c>
      <c r="D52" s="67" t="s">
        <v>1556</v>
      </c>
    </row>
    <row r="53" spans="1:4">
      <c r="A53" s="67">
        <v>52</v>
      </c>
      <c r="B53" s="67" t="s">
        <v>1557</v>
      </c>
      <c r="C53" s="67" t="s">
        <v>1559</v>
      </c>
      <c r="D53" s="67" t="s">
        <v>1560</v>
      </c>
    </row>
    <row r="54" spans="1:4">
      <c r="A54" s="67">
        <v>53</v>
      </c>
      <c r="B54" s="67" t="s">
        <v>1557</v>
      </c>
      <c r="C54" s="67" t="s">
        <v>1561</v>
      </c>
      <c r="D54" s="67" t="s">
        <v>1562</v>
      </c>
    </row>
    <row r="55" spans="1:4">
      <c r="A55" s="67">
        <v>54</v>
      </c>
      <c r="B55" s="67" t="s">
        <v>1557</v>
      </c>
      <c r="C55" s="67" t="s">
        <v>1563</v>
      </c>
      <c r="D55" s="67" t="s">
        <v>1564</v>
      </c>
    </row>
    <row r="56" spans="1:4">
      <c r="A56" s="67">
        <v>55</v>
      </c>
      <c r="B56" s="67" t="s">
        <v>1557</v>
      </c>
      <c r="C56" s="67" t="s">
        <v>1565</v>
      </c>
      <c r="D56" s="67" t="s">
        <v>1566</v>
      </c>
    </row>
    <row r="57" spans="1:4">
      <c r="A57" s="67">
        <v>56</v>
      </c>
      <c r="B57" s="67" t="s">
        <v>1557</v>
      </c>
      <c r="C57" s="67" t="s">
        <v>1557</v>
      </c>
      <c r="D57" s="67" t="s">
        <v>1558</v>
      </c>
    </row>
    <row r="58" spans="1:4">
      <c r="A58" s="67">
        <v>57</v>
      </c>
      <c r="B58" s="67" t="s">
        <v>1557</v>
      </c>
      <c r="C58" s="67" t="s">
        <v>1567</v>
      </c>
      <c r="D58" s="67" t="s">
        <v>1568</v>
      </c>
    </row>
    <row r="59" spans="1:4">
      <c r="A59" s="67">
        <v>58</v>
      </c>
      <c r="B59" s="67" t="s">
        <v>1557</v>
      </c>
      <c r="C59" s="67" t="s">
        <v>1569</v>
      </c>
      <c r="D59" s="67" t="s">
        <v>1570</v>
      </c>
    </row>
    <row r="60" spans="1:4">
      <c r="A60" s="67">
        <v>59</v>
      </c>
      <c r="B60" s="67" t="s">
        <v>1557</v>
      </c>
      <c r="C60" s="67" t="s">
        <v>1571</v>
      </c>
      <c r="D60" s="67" t="s">
        <v>1572</v>
      </c>
    </row>
    <row r="61" spans="1:4">
      <c r="A61" s="67">
        <v>60</v>
      </c>
      <c r="B61" s="67" t="s">
        <v>1557</v>
      </c>
      <c r="C61" s="67" t="s">
        <v>1573</v>
      </c>
      <c r="D61" s="67" t="s">
        <v>1574</v>
      </c>
    </row>
    <row r="62" spans="1:4">
      <c r="A62" s="67">
        <v>61</v>
      </c>
      <c r="B62" s="67" t="s">
        <v>1575</v>
      </c>
      <c r="C62" s="67" t="s">
        <v>1575</v>
      </c>
      <c r="D62" s="67" t="s">
        <v>1576</v>
      </c>
    </row>
    <row r="63" spans="1:4">
      <c r="A63" s="67">
        <v>62</v>
      </c>
      <c r="B63" s="67" t="s">
        <v>1577</v>
      </c>
      <c r="C63" s="67" t="s">
        <v>1577</v>
      </c>
      <c r="D63" s="67" t="s">
        <v>1578</v>
      </c>
    </row>
    <row r="64" spans="1:4">
      <c r="A64" s="67">
        <v>63</v>
      </c>
      <c r="B64" s="67" t="s">
        <v>1579</v>
      </c>
      <c r="C64" s="67" t="s">
        <v>1579</v>
      </c>
      <c r="D64" s="67" t="s">
        <v>1580</v>
      </c>
    </row>
    <row r="65" spans="1:4">
      <c r="A65" s="67">
        <v>64</v>
      </c>
      <c r="B65" s="67" t="s">
        <v>1579</v>
      </c>
      <c r="C65" s="67" t="s">
        <v>1581</v>
      </c>
      <c r="D65" s="67" t="s">
        <v>1582</v>
      </c>
    </row>
    <row r="66" spans="1:4">
      <c r="A66" s="67">
        <v>65</v>
      </c>
      <c r="B66" s="67" t="s">
        <v>1579</v>
      </c>
      <c r="C66" s="67" t="s">
        <v>1583</v>
      </c>
      <c r="D66" s="67" t="s">
        <v>1584</v>
      </c>
    </row>
    <row r="67" spans="1:4">
      <c r="A67" s="67">
        <v>66</v>
      </c>
      <c r="B67" s="67" t="s">
        <v>1579</v>
      </c>
      <c r="C67" s="67" t="s">
        <v>1585</v>
      </c>
      <c r="D67" s="67" t="s">
        <v>1586</v>
      </c>
    </row>
    <row r="68" spans="1:4">
      <c r="A68" s="67">
        <v>67</v>
      </c>
      <c r="B68" s="67" t="s">
        <v>1579</v>
      </c>
      <c r="C68" s="67" t="s">
        <v>1587</v>
      </c>
      <c r="D68" s="67" t="s">
        <v>1588</v>
      </c>
    </row>
    <row r="69" spans="1:4">
      <c r="A69" s="67">
        <v>68</v>
      </c>
      <c r="B69" s="67" t="s">
        <v>1589</v>
      </c>
      <c r="C69" s="67" t="s">
        <v>1591</v>
      </c>
      <c r="D69" s="67" t="s">
        <v>1592</v>
      </c>
    </row>
    <row r="70" spans="1:4">
      <c r="A70" s="67">
        <v>69</v>
      </c>
      <c r="B70" s="67" t="s">
        <v>1589</v>
      </c>
      <c r="C70" s="67" t="s">
        <v>1593</v>
      </c>
      <c r="D70" s="67" t="s">
        <v>1594</v>
      </c>
    </row>
    <row r="71" spans="1:4">
      <c r="A71" s="67">
        <v>70</v>
      </c>
      <c r="B71" s="67" t="s">
        <v>1589</v>
      </c>
      <c r="C71" s="67" t="s">
        <v>1595</v>
      </c>
      <c r="D71" s="67" t="s">
        <v>1596</v>
      </c>
    </row>
    <row r="72" spans="1:4">
      <c r="A72" s="67">
        <v>71</v>
      </c>
      <c r="B72" s="67" t="s">
        <v>1589</v>
      </c>
      <c r="C72" s="67" t="s">
        <v>1589</v>
      </c>
      <c r="D72" s="67" t="s">
        <v>1590</v>
      </c>
    </row>
    <row r="73" spans="1:4">
      <c r="A73" s="67">
        <v>72</v>
      </c>
      <c r="B73" s="67" t="s">
        <v>1589</v>
      </c>
      <c r="C73" s="67" t="s">
        <v>1597</v>
      </c>
      <c r="D73" s="67" t="s">
        <v>1598</v>
      </c>
    </row>
    <row r="74" spans="1:4">
      <c r="A74" s="67">
        <v>73</v>
      </c>
      <c r="B74" s="67" t="s">
        <v>1589</v>
      </c>
      <c r="C74" s="67" t="s">
        <v>1599</v>
      </c>
      <c r="D74" s="67" t="s">
        <v>1600</v>
      </c>
    </row>
    <row r="75" spans="1:4">
      <c r="A75" s="67">
        <v>74</v>
      </c>
      <c r="B75" s="67" t="s">
        <v>1589</v>
      </c>
      <c r="C75" s="67" t="s">
        <v>1601</v>
      </c>
      <c r="D75" s="67" t="s">
        <v>1602</v>
      </c>
    </row>
    <row r="76" spans="1:4">
      <c r="A76" s="67">
        <v>75</v>
      </c>
      <c r="B76" s="67" t="s">
        <v>1589</v>
      </c>
      <c r="C76" s="67" t="s">
        <v>1603</v>
      </c>
      <c r="D76" s="67" t="s">
        <v>1604</v>
      </c>
    </row>
    <row r="77" spans="1:4">
      <c r="A77" s="67">
        <v>76</v>
      </c>
      <c r="B77" s="67" t="s">
        <v>1605</v>
      </c>
      <c r="C77" s="67" t="s">
        <v>1607</v>
      </c>
      <c r="D77" s="67" t="s">
        <v>1608</v>
      </c>
    </row>
    <row r="78" spans="1:4">
      <c r="A78" s="67">
        <v>77</v>
      </c>
      <c r="B78" s="67" t="s">
        <v>1605</v>
      </c>
      <c r="C78" s="67" t="s">
        <v>1605</v>
      </c>
      <c r="D78" s="67" t="s">
        <v>1606</v>
      </c>
    </row>
    <row r="79" spans="1:4">
      <c r="A79" s="67">
        <v>78</v>
      </c>
      <c r="B79" s="67" t="s">
        <v>1605</v>
      </c>
      <c r="C79" s="67" t="s">
        <v>1609</v>
      </c>
      <c r="D79" s="67" t="s">
        <v>1610</v>
      </c>
    </row>
    <row r="80" spans="1:4">
      <c r="A80" s="67">
        <v>79</v>
      </c>
      <c r="B80" s="67" t="s">
        <v>1605</v>
      </c>
      <c r="C80" s="67" t="s">
        <v>1611</v>
      </c>
      <c r="D80" s="67" t="s">
        <v>1612</v>
      </c>
    </row>
    <row r="81" spans="1:4">
      <c r="A81" s="67">
        <v>80</v>
      </c>
      <c r="B81" s="67" t="s">
        <v>1605</v>
      </c>
      <c r="C81" s="67" t="s">
        <v>1613</v>
      </c>
      <c r="D81" s="67" t="s">
        <v>1614</v>
      </c>
    </row>
    <row r="82" spans="1:4">
      <c r="A82" s="67">
        <v>81</v>
      </c>
      <c r="B82" s="67" t="s">
        <v>1615</v>
      </c>
      <c r="C82" s="67" t="s">
        <v>1617</v>
      </c>
      <c r="D82" s="67" t="s">
        <v>1618</v>
      </c>
    </row>
    <row r="83" spans="1:4">
      <c r="A83" s="67">
        <v>82</v>
      </c>
      <c r="B83" s="67" t="s">
        <v>1615</v>
      </c>
      <c r="C83" s="67" t="s">
        <v>1619</v>
      </c>
      <c r="D83" s="67" t="s">
        <v>1620</v>
      </c>
    </row>
    <row r="84" spans="1:4">
      <c r="A84" s="67">
        <v>83</v>
      </c>
      <c r="B84" s="67" t="s">
        <v>1615</v>
      </c>
      <c r="C84" s="67" t="s">
        <v>1615</v>
      </c>
      <c r="D84" s="67" t="s">
        <v>1616</v>
      </c>
    </row>
    <row r="85" spans="1:4">
      <c r="A85" s="67">
        <v>84</v>
      </c>
      <c r="B85" s="67" t="s">
        <v>1615</v>
      </c>
      <c r="C85" s="67" t="s">
        <v>1621</v>
      </c>
      <c r="D85" s="67" t="s">
        <v>1622</v>
      </c>
    </row>
    <row r="86" spans="1:4">
      <c r="A86" s="67">
        <v>85</v>
      </c>
      <c r="B86" s="67" t="s">
        <v>1615</v>
      </c>
      <c r="C86" s="67" t="s">
        <v>1623</v>
      </c>
      <c r="D86" s="67" t="s">
        <v>1624</v>
      </c>
    </row>
    <row r="87" spans="1:4">
      <c r="A87" s="67">
        <v>86</v>
      </c>
      <c r="B87" s="67" t="s">
        <v>1615</v>
      </c>
      <c r="C87" s="67" t="s">
        <v>1625</v>
      </c>
      <c r="D87" s="67" t="s">
        <v>1626</v>
      </c>
    </row>
    <row r="88" spans="1:4">
      <c r="A88" s="67">
        <v>87</v>
      </c>
      <c r="B88" s="67" t="s">
        <v>1615</v>
      </c>
      <c r="C88" s="67" t="s">
        <v>1627</v>
      </c>
      <c r="D88" s="67" t="s">
        <v>1628</v>
      </c>
    </row>
    <row r="89" spans="1:4">
      <c r="A89" s="67">
        <v>88</v>
      </c>
      <c r="B89" s="67" t="s">
        <v>1615</v>
      </c>
      <c r="C89" s="67" t="s">
        <v>1629</v>
      </c>
      <c r="D89" s="67" t="s">
        <v>1630</v>
      </c>
    </row>
    <row r="90" spans="1:4">
      <c r="A90" s="67">
        <v>89</v>
      </c>
      <c r="B90" s="67" t="s">
        <v>1631</v>
      </c>
      <c r="C90" s="67" t="s">
        <v>1633</v>
      </c>
      <c r="D90" s="67" t="s">
        <v>1634</v>
      </c>
    </row>
    <row r="91" spans="1:4">
      <c r="A91" s="67">
        <v>90</v>
      </c>
      <c r="B91" s="67" t="s">
        <v>1631</v>
      </c>
      <c r="C91" s="67" t="s">
        <v>1635</v>
      </c>
      <c r="D91" s="67" t="s">
        <v>1636</v>
      </c>
    </row>
    <row r="92" spans="1:4">
      <c r="A92" s="67">
        <v>91</v>
      </c>
      <c r="B92" s="67" t="s">
        <v>1631</v>
      </c>
      <c r="C92" s="67" t="s">
        <v>1637</v>
      </c>
      <c r="D92" s="67" t="s">
        <v>1638</v>
      </c>
    </row>
    <row r="93" spans="1:4">
      <c r="A93" s="67">
        <v>92</v>
      </c>
      <c r="B93" s="67" t="s">
        <v>1631</v>
      </c>
      <c r="C93" s="67" t="s">
        <v>1639</v>
      </c>
      <c r="D93" s="67" t="s">
        <v>1640</v>
      </c>
    </row>
    <row r="94" spans="1:4">
      <c r="A94" s="67">
        <v>93</v>
      </c>
      <c r="B94" s="67" t="s">
        <v>1631</v>
      </c>
      <c r="C94" s="67" t="s">
        <v>1641</v>
      </c>
      <c r="D94" s="67" t="s">
        <v>1642</v>
      </c>
    </row>
    <row r="95" spans="1:4">
      <c r="A95" s="67">
        <v>94</v>
      </c>
      <c r="B95" s="67" t="s">
        <v>1631</v>
      </c>
      <c r="C95" s="67" t="s">
        <v>1643</v>
      </c>
      <c r="D95" s="67" t="s">
        <v>1644</v>
      </c>
    </row>
    <row r="96" spans="1:4">
      <c r="A96" s="67">
        <v>95</v>
      </c>
      <c r="B96" s="67" t="s">
        <v>1631</v>
      </c>
      <c r="C96" s="67" t="s">
        <v>1645</v>
      </c>
      <c r="D96" s="67" t="s">
        <v>1646</v>
      </c>
    </row>
    <row r="97" spans="1:4">
      <c r="A97" s="67">
        <v>96</v>
      </c>
      <c r="B97" s="67" t="s">
        <v>1631</v>
      </c>
      <c r="C97" s="67" t="s">
        <v>1647</v>
      </c>
      <c r="D97" s="67" t="s">
        <v>1648</v>
      </c>
    </row>
    <row r="98" spans="1:4">
      <c r="A98" s="67">
        <v>97</v>
      </c>
      <c r="B98" s="67" t="s">
        <v>1631</v>
      </c>
      <c r="C98" s="67" t="s">
        <v>1631</v>
      </c>
      <c r="D98" s="67" t="s">
        <v>1632</v>
      </c>
    </row>
    <row r="99" spans="1:4">
      <c r="A99" s="67">
        <v>98</v>
      </c>
      <c r="B99" s="67" t="s">
        <v>1631</v>
      </c>
      <c r="C99" s="67" t="s">
        <v>1649</v>
      </c>
      <c r="D99" s="67" t="s">
        <v>1650</v>
      </c>
    </row>
    <row r="100" spans="1:4">
      <c r="A100" s="67">
        <v>99</v>
      </c>
      <c r="B100" s="67" t="s">
        <v>1631</v>
      </c>
      <c r="C100" s="67" t="s">
        <v>1651</v>
      </c>
      <c r="D100" s="67" t="s">
        <v>1652</v>
      </c>
    </row>
    <row r="101" spans="1:4">
      <c r="A101" s="67">
        <v>100</v>
      </c>
      <c r="B101" s="67" t="s">
        <v>1631</v>
      </c>
      <c r="C101" s="67" t="s">
        <v>1653</v>
      </c>
      <c r="D101" s="67" t="s">
        <v>1654</v>
      </c>
    </row>
    <row r="102" spans="1:4">
      <c r="A102" s="67">
        <v>101</v>
      </c>
      <c r="B102" s="67" t="s">
        <v>1631</v>
      </c>
      <c r="C102" s="67" t="s">
        <v>1655</v>
      </c>
      <c r="D102" s="67" t="s">
        <v>1656</v>
      </c>
    </row>
    <row r="103" spans="1:4">
      <c r="A103" s="67">
        <v>102</v>
      </c>
      <c r="B103" s="67" t="s">
        <v>1631</v>
      </c>
      <c r="C103" s="67" t="s">
        <v>1657</v>
      </c>
      <c r="D103" s="67" t="s">
        <v>1658</v>
      </c>
    </row>
    <row r="104" spans="1:4">
      <c r="A104" s="67">
        <v>103</v>
      </c>
      <c r="B104" s="67" t="s">
        <v>1659</v>
      </c>
      <c r="C104" s="67" t="s">
        <v>1659</v>
      </c>
      <c r="D104" s="67" t="s">
        <v>1660</v>
      </c>
    </row>
    <row r="105" spans="1:4">
      <c r="A105" s="67">
        <v>104</v>
      </c>
      <c r="B105" s="67" t="s">
        <v>1661</v>
      </c>
      <c r="C105" s="67" t="s">
        <v>1661</v>
      </c>
      <c r="D105" s="67" t="s">
        <v>1662</v>
      </c>
    </row>
    <row r="106" spans="1:4">
      <c r="A106" s="67">
        <v>105</v>
      </c>
      <c r="B106" s="67" t="s">
        <v>1663</v>
      </c>
      <c r="C106" s="67" t="s">
        <v>1665</v>
      </c>
      <c r="D106" s="67" t="s">
        <v>1666</v>
      </c>
    </row>
    <row r="107" spans="1:4">
      <c r="A107" s="67">
        <v>106</v>
      </c>
      <c r="B107" s="67" t="s">
        <v>1663</v>
      </c>
      <c r="C107" s="67" t="s">
        <v>1663</v>
      </c>
      <c r="D107" s="67" t="s">
        <v>1664</v>
      </c>
    </row>
    <row r="108" spans="1:4">
      <c r="A108" s="67">
        <v>107</v>
      </c>
      <c r="B108" s="67" t="s">
        <v>1663</v>
      </c>
      <c r="C108" s="67" t="s">
        <v>1667</v>
      </c>
      <c r="D108" s="67" t="s">
        <v>1668</v>
      </c>
    </row>
    <row r="109" spans="1:4">
      <c r="A109" s="67">
        <v>108</v>
      </c>
      <c r="B109" s="67" t="s">
        <v>1663</v>
      </c>
      <c r="C109" s="67" t="s">
        <v>1669</v>
      </c>
      <c r="D109" s="67" t="s">
        <v>1670</v>
      </c>
    </row>
    <row r="110" spans="1:4">
      <c r="A110" s="67">
        <v>109</v>
      </c>
      <c r="B110" s="67" t="s">
        <v>1671</v>
      </c>
      <c r="C110" s="67" t="s">
        <v>1673</v>
      </c>
      <c r="D110" s="67" t="s">
        <v>1674</v>
      </c>
    </row>
    <row r="111" spans="1:4">
      <c r="A111" s="67">
        <v>110</v>
      </c>
      <c r="B111" s="67" t="s">
        <v>1671</v>
      </c>
      <c r="C111" s="67" t="s">
        <v>1675</v>
      </c>
      <c r="D111" s="67" t="s">
        <v>1676</v>
      </c>
    </row>
    <row r="112" spans="1:4">
      <c r="A112" s="67">
        <v>111</v>
      </c>
      <c r="B112" s="67" t="s">
        <v>1671</v>
      </c>
      <c r="C112" s="67" t="s">
        <v>1677</v>
      </c>
      <c r="D112" s="67" t="s">
        <v>1678</v>
      </c>
    </row>
    <row r="113" spans="1:4">
      <c r="A113" s="67">
        <v>112</v>
      </c>
      <c r="B113" s="67" t="s">
        <v>1671</v>
      </c>
      <c r="C113" s="67" t="s">
        <v>1679</v>
      </c>
      <c r="D113" s="67" t="s">
        <v>1680</v>
      </c>
    </row>
    <row r="114" spans="1:4">
      <c r="A114" s="67">
        <v>113</v>
      </c>
      <c r="B114" s="67" t="s">
        <v>1671</v>
      </c>
      <c r="C114" s="67" t="s">
        <v>1681</v>
      </c>
      <c r="D114" s="67" t="s">
        <v>1682</v>
      </c>
    </row>
    <row r="115" spans="1:4">
      <c r="A115" s="67">
        <v>114</v>
      </c>
      <c r="B115" s="67" t="s">
        <v>1671</v>
      </c>
      <c r="C115" s="67" t="s">
        <v>1671</v>
      </c>
      <c r="D115" s="67" t="s">
        <v>1672</v>
      </c>
    </row>
    <row r="116" spans="1:4">
      <c r="A116" s="67">
        <v>115</v>
      </c>
      <c r="B116" s="67" t="s">
        <v>1671</v>
      </c>
      <c r="C116" s="67" t="s">
        <v>1683</v>
      </c>
      <c r="D116" s="67" t="s">
        <v>1684</v>
      </c>
    </row>
    <row r="117" spans="1:4">
      <c r="A117" s="67">
        <v>116</v>
      </c>
      <c r="B117" s="67" t="s">
        <v>1671</v>
      </c>
      <c r="C117" s="67" t="s">
        <v>1685</v>
      </c>
      <c r="D117" s="67" t="s">
        <v>1686</v>
      </c>
    </row>
    <row r="118" spans="1:4">
      <c r="A118" s="67">
        <v>117</v>
      </c>
      <c r="B118" s="67" t="s">
        <v>1671</v>
      </c>
      <c r="C118" s="67" t="s">
        <v>1687</v>
      </c>
      <c r="D118" s="67" t="s">
        <v>1688</v>
      </c>
    </row>
    <row r="119" spans="1:4">
      <c r="A119" s="67">
        <v>118</v>
      </c>
      <c r="B119" s="67" t="s">
        <v>1671</v>
      </c>
      <c r="C119" s="67" t="s">
        <v>1689</v>
      </c>
      <c r="D119" s="67" t="s">
        <v>1690</v>
      </c>
    </row>
    <row r="120" spans="1:4">
      <c r="A120" s="67">
        <v>119</v>
      </c>
      <c r="B120" s="67" t="s">
        <v>1691</v>
      </c>
      <c r="C120" s="67" t="s">
        <v>1693</v>
      </c>
      <c r="D120" s="67" t="s">
        <v>1694</v>
      </c>
    </row>
    <row r="121" spans="1:4">
      <c r="A121" s="67">
        <v>120</v>
      </c>
      <c r="B121" s="67" t="s">
        <v>1691</v>
      </c>
      <c r="C121" s="67" t="s">
        <v>1695</v>
      </c>
      <c r="D121" s="67" t="s">
        <v>1696</v>
      </c>
    </row>
    <row r="122" spans="1:4">
      <c r="A122" s="67">
        <v>121</v>
      </c>
      <c r="B122" s="67" t="s">
        <v>1691</v>
      </c>
      <c r="C122" s="67" t="s">
        <v>1697</v>
      </c>
      <c r="D122" s="67" t="s">
        <v>1698</v>
      </c>
    </row>
    <row r="123" spans="1:4">
      <c r="A123" s="67">
        <v>122</v>
      </c>
      <c r="B123" s="67" t="s">
        <v>1691</v>
      </c>
      <c r="C123" s="67" t="s">
        <v>1699</v>
      </c>
      <c r="D123" s="67" t="s">
        <v>1700</v>
      </c>
    </row>
    <row r="124" spans="1:4">
      <c r="A124" s="67">
        <v>123</v>
      </c>
      <c r="B124" s="67" t="s">
        <v>1691</v>
      </c>
      <c r="C124" s="67" t="s">
        <v>1701</v>
      </c>
      <c r="D124" s="67" t="s">
        <v>1702</v>
      </c>
    </row>
    <row r="125" spans="1:4">
      <c r="A125" s="67">
        <v>124</v>
      </c>
      <c r="B125" s="67" t="s">
        <v>1691</v>
      </c>
      <c r="C125" s="67" t="s">
        <v>1703</v>
      </c>
      <c r="D125" s="67" t="s">
        <v>1704</v>
      </c>
    </row>
    <row r="126" spans="1:4">
      <c r="A126" s="67">
        <v>125</v>
      </c>
      <c r="B126" s="67" t="s">
        <v>1691</v>
      </c>
      <c r="C126" s="67" t="s">
        <v>1705</v>
      </c>
      <c r="D126" s="67" t="s">
        <v>1706</v>
      </c>
    </row>
    <row r="127" spans="1:4">
      <c r="A127" s="67">
        <v>126</v>
      </c>
      <c r="B127" s="67" t="s">
        <v>1691</v>
      </c>
      <c r="C127" s="67" t="s">
        <v>1691</v>
      </c>
      <c r="D127" s="67" t="s">
        <v>1692</v>
      </c>
    </row>
    <row r="128" spans="1:4">
      <c r="A128" s="67">
        <v>127</v>
      </c>
      <c r="B128" s="67" t="s">
        <v>1691</v>
      </c>
      <c r="C128" s="67" t="s">
        <v>1707</v>
      </c>
      <c r="D128" s="67" t="s">
        <v>1708</v>
      </c>
    </row>
    <row r="129" spans="1:4">
      <c r="A129" s="67">
        <v>128</v>
      </c>
      <c r="B129" s="67" t="s">
        <v>1691</v>
      </c>
      <c r="C129" s="67" t="s">
        <v>1709</v>
      </c>
      <c r="D129" s="67" t="s">
        <v>1710</v>
      </c>
    </row>
    <row r="130" spans="1:4">
      <c r="A130" s="67">
        <v>129</v>
      </c>
      <c r="B130" s="67" t="s">
        <v>1691</v>
      </c>
      <c r="C130" s="67" t="s">
        <v>1711</v>
      </c>
      <c r="D130" s="67" t="s">
        <v>1712</v>
      </c>
    </row>
    <row r="131" spans="1:4">
      <c r="A131" s="67">
        <v>130</v>
      </c>
      <c r="B131" s="67" t="s">
        <v>1691</v>
      </c>
      <c r="C131" s="67" t="s">
        <v>1713</v>
      </c>
      <c r="D131" s="67" t="s">
        <v>1714</v>
      </c>
    </row>
    <row r="132" spans="1:4">
      <c r="A132" s="67">
        <v>131</v>
      </c>
      <c r="B132" s="67" t="s">
        <v>1691</v>
      </c>
      <c r="C132" s="67" t="s">
        <v>1715</v>
      </c>
      <c r="D132" s="67" t="s">
        <v>1716</v>
      </c>
    </row>
    <row r="133" spans="1:4">
      <c r="A133" s="67">
        <v>132</v>
      </c>
      <c r="B133" s="67" t="s">
        <v>1691</v>
      </c>
      <c r="C133" s="67" t="s">
        <v>1717</v>
      </c>
      <c r="D133" s="67" t="s">
        <v>1718</v>
      </c>
    </row>
    <row r="134" spans="1:4">
      <c r="A134" s="67">
        <v>133</v>
      </c>
      <c r="B134" s="67" t="s">
        <v>1691</v>
      </c>
      <c r="C134" s="67" t="s">
        <v>1719</v>
      </c>
      <c r="D134" s="67" t="s">
        <v>1720</v>
      </c>
    </row>
    <row r="135" spans="1:4">
      <c r="A135" s="67">
        <v>134</v>
      </c>
      <c r="B135" s="67" t="s">
        <v>1721</v>
      </c>
      <c r="C135" s="67" t="s">
        <v>1723</v>
      </c>
      <c r="D135" s="67" t="s">
        <v>1724</v>
      </c>
    </row>
    <row r="136" spans="1:4">
      <c r="A136" s="67">
        <v>135</v>
      </c>
      <c r="B136" s="67" t="s">
        <v>1721</v>
      </c>
      <c r="C136" s="67" t="s">
        <v>1725</v>
      </c>
      <c r="D136" s="67" t="s">
        <v>1726</v>
      </c>
    </row>
    <row r="137" spans="1:4">
      <c r="A137" s="67">
        <v>136</v>
      </c>
      <c r="B137" s="67" t="s">
        <v>1721</v>
      </c>
      <c r="C137" s="67" t="s">
        <v>1727</v>
      </c>
      <c r="D137" s="67" t="s">
        <v>1728</v>
      </c>
    </row>
    <row r="138" spans="1:4">
      <c r="A138" s="67">
        <v>137</v>
      </c>
      <c r="B138" s="67" t="s">
        <v>1721</v>
      </c>
      <c r="C138" s="67" t="s">
        <v>1729</v>
      </c>
      <c r="D138" s="67" t="s">
        <v>1730</v>
      </c>
    </row>
    <row r="139" spans="1:4">
      <c r="A139" s="67">
        <v>138</v>
      </c>
      <c r="B139" s="67" t="s">
        <v>1721</v>
      </c>
      <c r="C139" s="67" t="s">
        <v>1731</v>
      </c>
      <c r="D139" s="67" t="s">
        <v>1732</v>
      </c>
    </row>
    <row r="140" spans="1:4">
      <c r="A140" s="67">
        <v>139</v>
      </c>
      <c r="B140" s="67" t="s">
        <v>1721</v>
      </c>
      <c r="C140" s="67" t="s">
        <v>1721</v>
      </c>
      <c r="D140" s="67" t="s">
        <v>1722</v>
      </c>
    </row>
    <row r="141" spans="1:4">
      <c r="A141" s="67">
        <v>140</v>
      </c>
      <c r="B141" s="67" t="s">
        <v>1721</v>
      </c>
      <c r="C141" s="67" t="s">
        <v>1733</v>
      </c>
      <c r="D141" s="67" t="s">
        <v>1734</v>
      </c>
    </row>
    <row r="142" spans="1:4">
      <c r="A142" s="67">
        <v>141</v>
      </c>
      <c r="B142" s="67" t="s">
        <v>1721</v>
      </c>
      <c r="C142" s="67" t="s">
        <v>1735</v>
      </c>
      <c r="D142" s="67" t="s">
        <v>1736</v>
      </c>
    </row>
    <row r="143" spans="1:4">
      <c r="A143" s="67">
        <v>142</v>
      </c>
      <c r="B143" s="67" t="s">
        <v>1721</v>
      </c>
      <c r="C143" s="67" t="s">
        <v>1737</v>
      </c>
      <c r="D143" s="67" t="s">
        <v>1738</v>
      </c>
    </row>
    <row r="144" spans="1:4">
      <c r="A144" s="67">
        <v>143</v>
      </c>
      <c r="B144" s="67" t="s">
        <v>1721</v>
      </c>
      <c r="C144" s="67" t="s">
        <v>1739</v>
      </c>
      <c r="D144" s="67" t="s">
        <v>1740</v>
      </c>
    </row>
    <row r="145" spans="1:4">
      <c r="A145" s="67">
        <v>144</v>
      </c>
      <c r="B145" s="67" t="s">
        <v>1721</v>
      </c>
      <c r="C145" s="67" t="s">
        <v>1741</v>
      </c>
      <c r="D145" s="67" t="s">
        <v>1742</v>
      </c>
    </row>
    <row r="146" spans="1:4">
      <c r="A146" s="67">
        <v>145</v>
      </c>
      <c r="B146" s="67" t="s">
        <v>1721</v>
      </c>
      <c r="C146" s="67" t="s">
        <v>1743</v>
      </c>
      <c r="D146" s="67" t="s">
        <v>1744</v>
      </c>
    </row>
    <row r="147" spans="1:4">
      <c r="A147" s="67">
        <v>146</v>
      </c>
      <c r="B147" s="67" t="s">
        <v>1721</v>
      </c>
      <c r="C147" s="67" t="s">
        <v>1745</v>
      </c>
      <c r="D147" s="67" t="s">
        <v>1746</v>
      </c>
    </row>
    <row r="148" spans="1:4">
      <c r="A148" s="67">
        <v>147</v>
      </c>
      <c r="B148" s="67" t="s">
        <v>1721</v>
      </c>
      <c r="C148" s="67" t="s">
        <v>1747</v>
      </c>
      <c r="D148" s="67" t="s">
        <v>1748</v>
      </c>
    </row>
    <row r="149" spans="1:4">
      <c r="A149" s="67">
        <v>148</v>
      </c>
      <c r="B149" s="67" t="s">
        <v>1721</v>
      </c>
      <c r="C149" s="67" t="s">
        <v>1749</v>
      </c>
      <c r="D149" s="67" t="s">
        <v>1750</v>
      </c>
    </row>
    <row r="150" spans="1:4">
      <c r="A150" s="67">
        <v>149</v>
      </c>
      <c r="B150" s="67" t="s">
        <v>1751</v>
      </c>
      <c r="C150" s="67" t="s">
        <v>1753</v>
      </c>
      <c r="D150" s="67" t="s">
        <v>1754</v>
      </c>
    </row>
    <row r="151" spans="1:4">
      <c r="A151" s="67">
        <v>150</v>
      </c>
      <c r="B151" s="67" t="s">
        <v>1751</v>
      </c>
      <c r="C151" s="67" t="s">
        <v>1541</v>
      </c>
      <c r="D151" s="67" t="s">
        <v>1755</v>
      </c>
    </row>
    <row r="152" spans="1:4">
      <c r="A152" s="67">
        <v>151</v>
      </c>
      <c r="B152" s="67" t="s">
        <v>1751</v>
      </c>
      <c r="C152" s="67" t="s">
        <v>1756</v>
      </c>
      <c r="D152" s="67" t="s">
        <v>1757</v>
      </c>
    </row>
    <row r="153" spans="1:4">
      <c r="A153" s="67">
        <v>152</v>
      </c>
      <c r="B153" s="67" t="s">
        <v>1751</v>
      </c>
      <c r="C153" s="67" t="s">
        <v>1758</v>
      </c>
      <c r="D153" s="67" t="s">
        <v>1759</v>
      </c>
    </row>
    <row r="154" spans="1:4">
      <c r="A154" s="67">
        <v>153</v>
      </c>
      <c r="B154" s="67" t="s">
        <v>1751</v>
      </c>
      <c r="C154" s="67" t="s">
        <v>1760</v>
      </c>
      <c r="D154" s="67" t="s">
        <v>1761</v>
      </c>
    </row>
    <row r="155" spans="1:4">
      <c r="A155" s="67">
        <v>154</v>
      </c>
      <c r="B155" s="67" t="s">
        <v>1751</v>
      </c>
      <c r="C155" s="67" t="s">
        <v>1762</v>
      </c>
      <c r="D155" s="67" t="s">
        <v>1763</v>
      </c>
    </row>
    <row r="156" spans="1:4">
      <c r="A156" s="67">
        <v>155</v>
      </c>
      <c r="B156" s="67" t="s">
        <v>1751</v>
      </c>
      <c r="C156" s="67" t="s">
        <v>1751</v>
      </c>
      <c r="D156" s="67" t="s">
        <v>1752</v>
      </c>
    </row>
    <row r="157" spans="1:4">
      <c r="A157" s="67">
        <v>156</v>
      </c>
      <c r="B157" s="67" t="s">
        <v>1751</v>
      </c>
      <c r="C157" s="67" t="s">
        <v>1764</v>
      </c>
      <c r="D157" s="67" t="s">
        <v>1765</v>
      </c>
    </row>
    <row r="158" spans="1:4">
      <c r="A158" s="67">
        <v>157</v>
      </c>
      <c r="B158" s="67" t="s">
        <v>1751</v>
      </c>
      <c r="C158" s="67" t="s">
        <v>1766</v>
      </c>
      <c r="D158" s="67" t="s">
        <v>1767</v>
      </c>
    </row>
    <row r="159" spans="1:4">
      <c r="A159" s="67">
        <v>158</v>
      </c>
      <c r="B159" s="67" t="s">
        <v>1751</v>
      </c>
      <c r="C159" s="67" t="s">
        <v>1768</v>
      </c>
      <c r="D159" s="67" t="s">
        <v>1769</v>
      </c>
    </row>
    <row r="160" spans="1:4">
      <c r="A160" s="67">
        <v>159</v>
      </c>
      <c r="B160" s="67" t="s">
        <v>1751</v>
      </c>
      <c r="C160" s="67" t="s">
        <v>1770</v>
      </c>
      <c r="D160" s="67" t="s">
        <v>1771</v>
      </c>
    </row>
    <row r="161" spans="1:4">
      <c r="A161" s="67">
        <v>160</v>
      </c>
      <c r="B161" s="67" t="s">
        <v>1772</v>
      </c>
      <c r="C161" s="67" t="s">
        <v>1772</v>
      </c>
      <c r="D161" s="67" t="s">
        <v>1773</v>
      </c>
    </row>
    <row r="162" spans="1:4">
      <c r="A162" s="67">
        <v>161</v>
      </c>
      <c r="B162" s="67" t="s">
        <v>1774</v>
      </c>
      <c r="C162" s="67" t="s">
        <v>1776</v>
      </c>
      <c r="D162" s="67" t="s">
        <v>1777</v>
      </c>
    </row>
    <row r="163" spans="1:4">
      <c r="A163" s="67">
        <v>162</v>
      </c>
      <c r="B163" s="67" t="s">
        <v>1774</v>
      </c>
      <c r="C163" s="67" t="s">
        <v>1778</v>
      </c>
      <c r="D163" s="67" t="s">
        <v>1779</v>
      </c>
    </row>
    <row r="164" spans="1:4">
      <c r="A164" s="67">
        <v>163</v>
      </c>
      <c r="B164" s="67" t="s">
        <v>1774</v>
      </c>
      <c r="C164" s="67" t="s">
        <v>1780</v>
      </c>
      <c r="D164" s="67" t="s">
        <v>1781</v>
      </c>
    </row>
    <row r="165" spans="1:4">
      <c r="A165" s="67">
        <v>164</v>
      </c>
      <c r="B165" s="67" t="s">
        <v>1774</v>
      </c>
      <c r="C165" s="67" t="s">
        <v>1782</v>
      </c>
      <c r="D165" s="67" t="s">
        <v>1783</v>
      </c>
    </row>
    <row r="166" spans="1:4">
      <c r="A166" s="67">
        <v>165</v>
      </c>
      <c r="B166" s="67" t="s">
        <v>1774</v>
      </c>
      <c r="C166" s="67" t="s">
        <v>1784</v>
      </c>
      <c r="D166" s="67" t="s">
        <v>1785</v>
      </c>
    </row>
    <row r="167" spans="1:4">
      <c r="A167" s="67">
        <v>166</v>
      </c>
      <c r="B167" s="67" t="s">
        <v>1774</v>
      </c>
      <c r="C167" s="67" t="s">
        <v>1786</v>
      </c>
      <c r="D167" s="67" t="s">
        <v>1787</v>
      </c>
    </row>
    <row r="168" spans="1:4">
      <c r="A168" s="67">
        <v>167</v>
      </c>
      <c r="B168" s="67" t="s">
        <v>1774</v>
      </c>
      <c r="C168" s="67" t="s">
        <v>1788</v>
      </c>
      <c r="D168" s="67" t="s">
        <v>1789</v>
      </c>
    </row>
    <row r="169" spans="1:4">
      <c r="A169" s="67">
        <v>168</v>
      </c>
      <c r="B169" s="67" t="s">
        <v>1774</v>
      </c>
      <c r="C169" s="67" t="s">
        <v>1790</v>
      </c>
      <c r="D169" s="67" t="s">
        <v>1791</v>
      </c>
    </row>
    <row r="170" spans="1:4">
      <c r="A170" s="67">
        <v>169</v>
      </c>
      <c r="B170" s="67" t="s">
        <v>1774</v>
      </c>
      <c r="C170" s="67" t="s">
        <v>1792</v>
      </c>
      <c r="D170" s="67" t="s">
        <v>1793</v>
      </c>
    </row>
    <row r="171" spans="1:4">
      <c r="A171" s="67">
        <v>170</v>
      </c>
      <c r="B171" s="67" t="s">
        <v>1774</v>
      </c>
      <c r="C171" s="67" t="s">
        <v>1794</v>
      </c>
      <c r="D171" s="67" t="s">
        <v>1795</v>
      </c>
    </row>
    <row r="172" spans="1:4">
      <c r="A172" s="67">
        <v>171</v>
      </c>
      <c r="B172" s="67" t="s">
        <v>1774</v>
      </c>
      <c r="C172" s="67" t="s">
        <v>1796</v>
      </c>
      <c r="D172" s="67" t="s">
        <v>1797</v>
      </c>
    </row>
    <row r="173" spans="1:4">
      <c r="A173" s="67">
        <v>172</v>
      </c>
      <c r="B173" s="67" t="s">
        <v>1774</v>
      </c>
      <c r="C173" s="67" t="s">
        <v>1798</v>
      </c>
      <c r="D173" s="67" t="s">
        <v>1799</v>
      </c>
    </row>
    <row r="174" spans="1:4">
      <c r="A174" s="67">
        <v>173</v>
      </c>
      <c r="B174" s="67" t="s">
        <v>1774</v>
      </c>
      <c r="C174" s="67" t="s">
        <v>1800</v>
      </c>
      <c r="D174" s="67" t="s">
        <v>1801</v>
      </c>
    </row>
    <row r="175" spans="1:4">
      <c r="A175" s="67">
        <v>174</v>
      </c>
      <c r="B175" s="67" t="s">
        <v>1774</v>
      </c>
      <c r="C175" s="67" t="s">
        <v>1802</v>
      </c>
      <c r="D175" s="67" t="s">
        <v>1803</v>
      </c>
    </row>
    <row r="176" spans="1:4">
      <c r="A176" s="67">
        <v>175</v>
      </c>
      <c r="B176" s="67" t="s">
        <v>1774</v>
      </c>
      <c r="C176" s="67" t="s">
        <v>1774</v>
      </c>
      <c r="D176" s="67" t="s">
        <v>1775</v>
      </c>
    </row>
    <row r="177" spans="1:4">
      <c r="A177" s="67">
        <v>176</v>
      </c>
      <c r="B177" s="67" t="s">
        <v>1774</v>
      </c>
      <c r="C177" s="67" t="s">
        <v>1804</v>
      </c>
      <c r="D177" s="67" t="s">
        <v>1805</v>
      </c>
    </row>
    <row r="178" spans="1:4">
      <c r="A178" s="67">
        <v>177</v>
      </c>
      <c r="B178" s="67" t="s">
        <v>1774</v>
      </c>
      <c r="C178" s="67" t="s">
        <v>1806</v>
      </c>
      <c r="D178" s="67" t="s">
        <v>1807</v>
      </c>
    </row>
    <row r="179" spans="1:4">
      <c r="A179" s="67">
        <v>178</v>
      </c>
      <c r="B179" s="67" t="s">
        <v>1808</v>
      </c>
      <c r="C179" s="67" t="s">
        <v>1810</v>
      </c>
      <c r="D179" s="67" t="s">
        <v>1811</v>
      </c>
    </row>
    <row r="180" spans="1:4">
      <c r="A180" s="67">
        <v>179</v>
      </c>
      <c r="B180" s="67" t="s">
        <v>1808</v>
      </c>
      <c r="C180" s="67" t="s">
        <v>1511</v>
      </c>
      <c r="D180" s="67" t="s">
        <v>1812</v>
      </c>
    </row>
    <row r="181" spans="1:4">
      <c r="A181" s="67">
        <v>180</v>
      </c>
      <c r="B181" s="67" t="s">
        <v>1808</v>
      </c>
      <c r="C181" s="67" t="s">
        <v>1813</v>
      </c>
      <c r="D181" s="67" t="s">
        <v>1814</v>
      </c>
    </row>
    <row r="182" spans="1:4">
      <c r="A182" s="67">
        <v>181</v>
      </c>
      <c r="B182" s="67" t="s">
        <v>1808</v>
      </c>
      <c r="C182" s="67" t="s">
        <v>1815</v>
      </c>
      <c r="D182" s="67" t="s">
        <v>1816</v>
      </c>
    </row>
    <row r="183" spans="1:4">
      <c r="A183" s="67">
        <v>182</v>
      </c>
      <c r="B183" s="67" t="s">
        <v>1808</v>
      </c>
      <c r="C183" s="67" t="s">
        <v>1817</v>
      </c>
      <c r="D183" s="67" t="s">
        <v>1818</v>
      </c>
    </row>
    <row r="184" spans="1:4">
      <c r="A184" s="67">
        <v>183</v>
      </c>
      <c r="B184" s="67" t="s">
        <v>1808</v>
      </c>
      <c r="C184" s="67" t="s">
        <v>1819</v>
      </c>
      <c r="D184" s="67" t="s">
        <v>1820</v>
      </c>
    </row>
    <row r="185" spans="1:4">
      <c r="A185" s="67">
        <v>184</v>
      </c>
      <c r="B185" s="67" t="s">
        <v>1808</v>
      </c>
      <c r="C185" s="67" t="s">
        <v>1821</v>
      </c>
      <c r="D185" s="67" t="s">
        <v>1822</v>
      </c>
    </row>
    <row r="186" spans="1:4">
      <c r="A186" s="67">
        <v>185</v>
      </c>
      <c r="B186" s="67" t="s">
        <v>1808</v>
      </c>
      <c r="C186" s="67" t="s">
        <v>1823</v>
      </c>
      <c r="D186" s="67" t="s">
        <v>1824</v>
      </c>
    </row>
    <row r="187" spans="1:4">
      <c r="A187" s="67">
        <v>186</v>
      </c>
      <c r="B187" s="67" t="s">
        <v>1808</v>
      </c>
      <c r="C187" s="67" t="s">
        <v>1825</v>
      </c>
      <c r="D187" s="67" t="s">
        <v>1826</v>
      </c>
    </row>
    <row r="188" spans="1:4">
      <c r="A188" s="67">
        <v>187</v>
      </c>
      <c r="B188" s="67" t="s">
        <v>1808</v>
      </c>
      <c r="C188" s="67" t="s">
        <v>1827</v>
      </c>
      <c r="D188" s="67" t="s">
        <v>1828</v>
      </c>
    </row>
    <row r="189" spans="1:4">
      <c r="A189" s="67">
        <v>188</v>
      </c>
      <c r="B189" s="67" t="s">
        <v>1808</v>
      </c>
      <c r="C189" s="67" t="s">
        <v>1829</v>
      </c>
      <c r="D189" s="67" t="s">
        <v>1830</v>
      </c>
    </row>
    <row r="190" spans="1:4">
      <c r="A190" s="67">
        <v>189</v>
      </c>
      <c r="B190" s="67" t="s">
        <v>1808</v>
      </c>
      <c r="C190" s="67" t="s">
        <v>1831</v>
      </c>
      <c r="D190" s="67" t="s">
        <v>1832</v>
      </c>
    </row>
    <row r="191" spans="1:4">
      <c r="A191" s="67">
        <v>190</v>
      </c>
      <c r="B191" s="67" t="s">
        <v>1808</v>
      </c>
      <c r="C191" s="67" t="s">
        <v>1808</v>
      </c>
      <c r="D191" s="67" t="s">
        <v>1809</v>
      </c>
    </row>
    <row r="192" spans="1:4">
      <c r="A192" s="67">
        <v>191</v>
      </c>
      <c r="B192" s="67" t="s">
        <v>1808</v>
      </c>
      <c r="C192" s="67" t="s">
        <v>1833</v>
      </c>
      <c r="D192" s="67" t="s">
        <v>1834</v>
      </c>
    </row>
    <row r="193" spans="1:4">
      <c r="A193" s="67">
        <v>192</v>
      </c>
      <c r="B193" s="67" t="s">
        <v>1835</v>
      </c>
      <c r="C193" s="67" t="s">
        <v>1837</v>
      </c>
      <c r="D193" s="67" t="s">
        <v>1838</v>
      </c>
    </row>
    <row r="194" spans="1:4">
      <c r="A194" s="67">
        <v>193</v>
      </c>
      <c r="B194" s="67" t="s">
        <v>1835</v>
      </c>
      <c r="C194" s="67" t="s">
        <v>1839</v>
      </c>
      <c r="D194" s="67" t="s">
        <v>1840</v>
      </c>
    </row>
    <row r="195" spans="1:4">
      <c r="A195" s="67">
        <v>194</v>
      </c>
      <c r="B195" s="67" t="s">
        <v>1835</v>
      </c>
      <c r="C195" s="67" t="s">
        <v>1529</v>
      </c>
      <c r="D195" s="67" t="s">
        <v>1841</v>
      </c>
    </row>
    <row r="196" spans="1:4">
      <c r="A196" s="67">
        <v>195</v>
      </c>
      <c r="B196" s="67" t="s">
        <v>1835</v>
      </c>
      <c r="C196" s="67" t="s">
        <v>1842</v>
      </c>
      <c r="D196" s="67" t="s">
        <v>1843</v>
      </c>
    </row>
    <row r="197" spans="1:4">
      <c r="A197" s="67">
        <v>196</v>
      </c>
      <c r="B197" s="67" t="s">
        <v>1835</v>
      </c>
      <c r="C197" s="67" t="s">
        <v>1844</v>
      </c>
      <c r="D197" s="67" t="s">
        <v>1845</v>
      </c>
    </row>
    <row r="198" spans="1:4">
      <c r="A198" s="67">
        <v>197</v>
      </c>
      <c r="B198" s="67" t="s">
        <v>1835</v>
      </c>
      <c r="C198" s="67" t="s">
        <v>1846</v>
      </c>
      <c r="D198" s="67" t="s">
        <v>1847</v>
      </c>
    </row>
    <row r="199" spans="1:4">
      <c r="A199" s="67">
        <v>198</v>
      </c>
      <c r="B199" s="67" t="s">
        <v>1835</v>
      </c>
      <c r="C199" s="67" t="s">
        <v>1848</v>
      </c>
      <c r="D199" s="67" t="s">
        <v>1849</v>
      </c>
    </row>
    <row r="200" spans="1:4">
      <c r="A200" s="67">
        <v>199</v>
      </c>
      <c r="B200" s="67" t="s">
        <v>1835</v>
      </c>
      <c r="C200" s="67" t="s">
        <v>1850</v>
      </c>
      <c r="D200" s="67" t="s">
        <v>1851</v>
      </c>
    </row>
    <row r="201" spans="1:4">
      <c r="A201" s="67">
        <v>200</v>
      </c>
      <c r="B201" s="67" t="s">
        <v>1835</v>
      </c>
      <c r="C201" s="67" t="s">
        <v>1835</v>
      </c>
      <c r="D201" s="67" t="s">
        <v>1836</v>
      </c>
    </row>
    <row r="202" spans="1:4">
      <c r="A202" s="67">
        <v>201</v>
      </c>
      <c r="B202" s="67" t="s">
        <v>1835</v>
      </c>
      <c r="C202" s="67" t="s">
        <v>1852</v>
      </c>
      <c r="D202" s="67" t="s">
        <v>1853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285"/>
  </cols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8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67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8"/>
  <sheetData>
    <row r="3" spans="2:2">
      <c r="B3" t="s">
        <v>1856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ColWidth="9.125" defaultRowHeight="11.8"/>
  <cols>
    <col min="1" max="16384" width="9.125" style="123"/>
  </cols>
  <sheetData/>
  <sheetProtection formatColumns="0" formatRow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ColWidth="9.125" defaultRowHeight="11.8"/>
  <cols>
    <col min="1" max="1" width="9.125" style="133"/>
    <col min="2" max="2" width="66.75" style="133" bestFit="1" customWidth="1"/>
    <col min="3" max="16384" width="9.125" style="133"/>
  </cols>
  <sheetData>
    <row r="1" spans="1:3">
      <c r="A1" s="133" t="s">
        <v>120</v>
      </c>
      <c r="B1" s="133" t="s">
        <v>121</v>
      </c>
      <c r="C1" s="133" t="s">
        <v>122</v>
      </c>
    </row>
    <row r="2" spans="1:3">
      <c r="A2" s="133">
        <v>4189678</v>
      </c>
      <c r="B2" s="133" t="s">
        <v>661</v>
      </c>
      <c r="C2" s="133" t="s">
        <v>183</v>
      </c>
    </row>
    <row r="3" spans="1:3">
      <c r="A3" s="133">
        <v>4190415</v>
      </c>
      <c r="B3" s="133" t="s">
        <v>662</v>
      </c>
      <c r="C3" s="13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252</vt:i4>
      </vt:variant>
    </vt:vector>
  </HeadingPairs>
  <TitlesOfParts>
    <vt:vector size="261" baseType="lpstr">
      <vt:lpstr>Титульный</vt:lpstr>
      <vt:lpstr>Территории</vt:lpstr>
      <vt:lpstr>Дифференциация</vt:lpstr>
      <vt:lpstr>Форма 1.0.1 | Форма 2.7.1</vt:lpstr>
      <vt:lpstr>Форма 2.7.1</vt:lpstr>
      <vt:lpstr>Форма 1.0.1 | Форма 2.8</vt:lpstr>
      <vt:lpstr>Форма 2.8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'Форма 1.0.1 | Форма 2.7.2'!obj_List02_22</vt:lpstr>
      <vt:lpstr>'Форма 1.0.1 | Форма 2.8'!obj_List02_22</vt:lpstr>
      <vt:lpstr>'Форма 1.0.1 | Форма 2.9'!obj_List02_22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pDel_List01_4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pIns_List01_4</vt:lpstr>
      <vt:lpstr>'Форма 1.0.1 | Форма 2.7.2'!pIns_List02</vt:lpstr>
      <vt:lpstr>'Форма 1.0.1 | Форма 2.8'!pIns_List02</vt:lpstr>
      <vt:lpstr>'Форма 1.0.1 | Форма 2.9'!pIns_List02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VDET_END_DATE</vt:lpstr>
      <vt:lpstr>VDET_START_DATE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subject>
  <dc:creator>--</dc:creator>
  <cp:lastModifiedBy>shestakova_is</cp:lastModifiedBy>
  <dcterms:created xsi:type="dcterms:W3CDTF">2014-08-18T08:57:48Z</dcterms:created>
  <dcterms:modified xsi:type="dcterms:W3CDTF">2022-04-24T15:17:15Z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FAS.JKH.OPEN.INFO.BALANCE.HVS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