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docProps/custom.xml" ContentType="application/vnd.openxmlformats-officedocument.custom-properties+xml"/>
  <Override PartName="/xl/worksheets/sheet69.xml" ContentType="application/vnd.openxmlformats-officedocument.spreadsheetml.workshee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Default Extension="doc" ContentType="application/msword"/>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xlsBook"/>
  <bookViews>
    <workbookView xWindow="2095" yWindow="367" windowWidth="13667" windowHeight="7894" tabRatio="903" firstSheet="1" activeTab="3"/>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Э | &gt;=25МВт" sheetId="634" state="veryHidden" r:id="rId7"/>
    <sheet name="Форма 4.10.2 | Т-ТЭ | &gt;=25МВт" sheetId="624" state="veryHidden" r:id="rId8"/>
    <sheet name="Форма 1.0.1 | Т-ТЭ | ТСО" sheetId="614" state="veryHidden" r:id="rId9"/>
    <sheet name="Форма 4.10.2 | Т-ТЭ | ТСО" sheetId="625" state="veryHidden" r:id="rId10"/>
    <sheet name="Форма 1.0.1 | Т-ТЭ | потр" sheetId="643" state="veryHidden" r:id="rId11"/>
    <sheet name="Форма 4.10.2 | Т-ТЭ | потр" sheetId="642" state="veryHidden" r:id="rId12"/>
    <sheet name="Форма 1.0.1 | Т-ТЭ | предел" sheetId="635" state="veryHidden" r:id="rId13"/>
    <sheet name="Форма 4.10.2 | Т-ТЭ | предел" sheetId="626" state="veryHidden" r:id="rId14"/>
    <sheet name="Форма 1.0.1 | Т-ТЭ | индикат" sheetId="641" state="veryHidden" r:id="rId15"/>
    <sheet name="Форма 4.10.2 | Т-ТЭ | индикат" sheetId="640" state="veryHidden" r:id="rId16"/>
    <sheet name="Форма 1.0.1 | Резерв мощности" sheetId="636" state="veryHidden" r:id="rId17"/>
    <sheet name="Форма 4.10.2 | Резерв мощности" sheetId="631" state="veryHidden" r:id="rId18"/>
    <sheet name="Форма 1.0.1 | Т-ТН" sheetId="637" state="veryHidden" r:id="rId19"/>
    <sheet name="Форма 4.10.3 | Т-ТН" sheetId="627" state="veryHidden" r:id="rId20"/>
    <sheet name="Форма 1.0.1 | Т-передача ТЭ" sheetId="638" r:id="rId21"/>
    <sheet name="Форма 4.10.3 | Т-передача ТЭ" sheetId="629" r:id="rId22"/>
    <sheet name="Форма 1.0.1 | Т-передача ТН" sheetId="639" state="veryHidden" r:id="rId23"/>
    <sheet name="Форма 4.10.3 | Т-передача ТН" sheetId="630" state="veryHidden" r:id="rId24"/>
    <sheet name="Форма 1.0.1 | Т-гор.вода" sheetId="616" state="veryHidden" r:id="rId25"/>
    <sheet name="Форма 4.10.4 | Т-гор.вода" sheetId="628" state="veryHidden" r:id="rId26"/>
    <sheet name="Форма 1.0.1 | Т-подкл" sheetId="618" state="veryHidden" r:id="rId27"/>
    <sheet name="Форма 4.10.5 | Т-подкл" sheetId="633" state="veryHidden" r:id="rId28"/>
    <sheet name="Форма 1.0.1 | Т-подкл(инд)" sheetId="617" state="veryHidden" r:id="rId29"/>
    <sheet name="Форма 4.10.6 | Т-подкл(инд)" sheetId="632" state="veryHidden" r:id="rId30"/>
    <sheet name="Форма 1.0.1 | Форма 4.9" sheetId="645" r:id="rId31"/>
    <sheet name="Форма 4.9" sheetId="646" r:id="rId32"/>
    <sheet name="Форма 1.0.1 | Форма 4.10.1" sheetId="649" r:id="rId33"/>
    <sheet name="Форма 4.10.1" sheetId="647" r:id="rId34"/>
    <sheet name="Форма 1.0.2" sheetId="550" state="veryHidden" r:id="rId35"/>
    <sheet name="Сведения об изменении" sheetId="568" state="veryHidden" r:id="rId36"/>
    <sheet name="Комментарии" sheetId="431" r:id="rId37"/>
    <sheet name="Проверка" sheetId="546" r:id="rId38"/>
    <sheet name="et_union_hor" sheetId="471" state="veryHidden" r:id="rId39"/>
    <sheet name="TEHSHEET" sheetId="205" state="veryHidden" r:id="rId40"/>
    <sheet name="modList14_1" sheetId="644" state="veryHidden" r:id="rId41"/>
    <sheet name="modList13" sheetId="648" state="veryHidden" r:id="rId42"/>
    <sheet name="modListTempFilter" sheetId="620" state="veryHidden" r:id="rId43"/>
    <sheet name="modCheckCyan" sheetId="612" state="veryHidden" r:id="rId44"/>
    <sheet name="REESTR_LINK" sheetId="602" state="veryHidden" r:id="rId45"/>
    <sheet name="REESTR_DS" sheetId="603" state="veryHidden" r:id="rId46"/>
    <sheet name="modHTTP" sheetId="604" state="veryHidden" r:id="rId47"/>
    <sheet name="modfrmRezimChoose" sheetId="609" state="veryHidden" r:id="rId48"/>
    <sheet name="modSheetMain" sheetId="599" state="veryHidden" r:id="rId49"/>
    <sheet name="REESTR_VT" sheetId="577" state="veryHidden" r:id="rId50"/>
    <sheet name="REESTR_VED" sheetId="579" state="veryHidden" r:id="rId51"/>
    <sheet name="modfrmReestrObj" sheetId="570" state="veryHidden" r:id="rId52"/>
    <sheet name="AllSheetsInThisWorkbook" sheetId="389" state="veryHidden" r:id="rId53"/>
    <sheet name="et_union_vert" sheetId="521" state="veryHidden" r:id="rId54"/>
    <sheet name="modInstruction" sheetId="605" state="veryHidden" r:id="rId55"/>
    <sheet name="modRegion" sheetId="528" state="veryHidden" r:id="rId56"/>
    <sheet name="modReestr" sheetId="433" state="veryHidden" r:id="rId57"/>
    <sheet name="modfrmReestr" sheetId="434" state="veryHidden" r:id="rId58"/>
    <sheet name="modUpdTemplMain" sheetId="424" state="veryHidden" r:id="rId59"/>
    <sheet name="REESTR_ORG" sheetId="390" state="veryHidden" r:id="rId60"/>
    <sheet name="modClassifierValidate" sheetId="400" state="veryHidden" r:id="rId61"/>
    <sheet name="modProv" sheetId="520" state="veryHidden" r:id="rId62"/>
    <sheet name="modHyp" sheetId="398" state="veryHidden" r:id="rId63"/>
    <sheet name="modServiceModule" sheetId="594" state="veryHidden" r:id="rId64"/>
    <sheet name="modList01" sheetId="551" state="veryHidden" r:id="rId65"/>
    <sheet name="modList02" sheetId="504" state="veryHidden" r:id="rId66"/>
    <sheet name="modList03" sheetId="549" state="veryHidden" r:id="rId67"/>
    <sheet name="REESTR_MO_FILTER" sheetId="621" state="veryHidden" r:id="rId68"/>
    <sheet name="REESTR_MO" sheetId="518" state="veryHidden" r:id="rId69"/>
    <sheet name="modInfo" sheetId="513" state="veryHidden" r:id="rId70"/>
    <sheet name="modList05" sheetId="619" state="veryHidden" r:id="rId71"/>
    <sheet name="modList06" sheetId="553" state="veryHidden" r:id="rId72"/>
    <sheet name="modList07" sheetId="569" state="veryHidden" r:id="rId73"/>
    <sheet name="modList11" sheetId="539" state="veryHidden" r:id="rId74"/>
    <sheet name="modList12" sheetId="611" state="veryHidden" r:id="rId75"/>
    <sheet name="modfrmDateChoose" sheetId="517" state="veryHidden" r:id="rId76"/>
    <sheet name="modComm" sheetId="514" state="veryHidden" r:id="rId77"/>
    <sheet name="modThisWorkbook" sheetId="511" state="veryHidden" r:id="rId78"/>
    <sheet name="modfrmReestrMR" sheetId="519" state="veryHidden" r:id="rId79"/>
    <sheet name="modfrmCheckUpdates" sheetId="512" state="veryHidden" r:id="rId80"/>
  </sheet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13">'Форма 1.0.1 | Т-ТЭ | потр'!$G$17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13">'Форма 4.10.2 | Т-ТЭ | потр'!$M$30</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7">'Форма 4.10.3 | Т-передача ТН'!$M$30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13">'Форма 4.10.2 | Т-ТЭ | потр'!$M$31</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7">'Форма 4.10.3 | Т-передача ТН'!$M$31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13">'Форма 1.0.1 | Т-ТЭ | потр'!$G$14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13">'Форма 1.0.1 | Т-ТЭ | потр'!$G$15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13">'Форма 4.10.2 | Т-ТЭ | потр'!$M$32</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7">'Форма 4.10.3 | Т-передача ТН'!$M$32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13">'Форма 1.0.1 | Т-ТЭ | потр'!$G$16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13">'Форма 4.10.2 | Т-ТЭ | потр'!$M$29</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7">'Форма 4.10.3 | Т-передача ТН'!$M$29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Территории!$D$15:$L$15</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потр'!$M$18:$W$32</definedName>
    <definedName name="checkCell_List06_13_double_date">'Форма 4.10.2 | Т-ТЭ | потр'!$X$18:$X$32</definedName>
    <definedName name="checkCell_List06_13_unique_t">'Форма 4.10.2 | Т-ТЭ | потр'!$M$18:$M$32</definedName>
    <definedName name="checkCell_List06_13_unique_t1">'Форма 4.10.2 | Т-ТЭ | потр'!$Y$18:$Y$32</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ТЭ'!$M$18:$W$28</definedName>
    <definedName name="checkCell_List06_6_double_date">'Форма 4.10.3 | Т-передача ТЭ'!$X$18:$X$28</definedName>
    <definedName name="checkCell_List06_6_unique_t">'Форма 4.10.3 | Т-передача ТЭ'!$M$18:$M$28</definedName>
    <definedName name="checkCell_List06_6_unique_t1">'Форма 4.10.3 | Т-передача ТЭ'!$Y$18:$Y$29</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'Форма 1.0.1 | Форма 4.9'!$F$7:$I$13</definedName>
    <definedName name="checkCells_List05_13">'Форма 1.0.1 | Т-ТЭ | потр'!$F$7:$I$17</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ТЭ'!$F$7:$I$13</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4.10.1'!$D$14:$L$32</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REESTR_MO!$A$2:$D$163</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потр'!$O$18:$O$32</definedName>
    <definedName name="List06_13_MC2">'Форма 4.10.2 | Т-ТЭ | потр'!$V$18:$V$32</definedName>
    <definedName name="List06_13_note">'Форма 4.10.2 | Т-ТЭ | потр'!$W$18:$W$32</definedName>
    <definedName name="List06_13_Period">'Форма 4.10.2 | Т-ТЭ | потр'!$O$18:$U$32</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ТЭ'!$O$18:$O$28</definedName>
    <definedName name="List06_6_MC2">'Форма 4.10.3 | Т-передача ТЭ'!$V$18:$V$28</definedName>
    <definedName name="List06_6_note">'Форма 4.10.3 | Т-передача ТЭ'!$W$18:$W$28</definedName>
    <definedName name="List06_6_Period">'Форма 4.10.3 | Т-передача ТЭ'!$O$18:$U$28</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4.10.1'!$H$17:$I$18</definedName>
    <definedName name="List14_1_Date_1">'Форма 4.10.1'!$H$22:$I$32</definedName>
    <definedName name="List14_1_DPR">'Форма 4.10.1'!$K$20</definedName>
    <definedName name="List14_1_flagIPR">'Форма 4.10.1'!$J$15</definedName>
    <definedName name="List14_1_GroundMaterials_1">'Форма 4.10.1'!$K$15:$K$32</definedName>
    <definedName name="List14_1_hypIPR">'Форма 4.10.1'!$K$15</definedName>
    <definedName name="List14_1_method">'Форма 4.10.1'!$J$17:$J$18</definedName>
    <definedName name="List14_1_note">'Форма 4.10.1'!$L$14:$L$32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потр'!$K$18:$K$32</definedName>
    <definedName name="pDel_List06_13_2">'Форма 4.10.2 | Т-ТЭ | потр'!$J$18:$J$32</definedName>
    <definedName name="pDel_List06_13_3">'Форма 4.10.2 | Т-ТЭ | потр'!$I$18:$I$32</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ТЭ'!$K$18:$K$28</definedName>
    <definedName name="pDel_List06_6_2">'Форма 4.10.3 | Т-передача ТЭ'!$J$18:$J$28</definedName>
    <definedName name="pDel_List06_6_3">'Форма 4.10.3 | Т-передача ТЭ'!$I$18:$I$28</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4.10.1'!$C$17:$C$18</definedName>
    <definedName name="pDel_List14_1_1_2">'Форма 4.10.1'!$G$17:$G$18</definedName>
    <definedName name="pDel_List14_1_2">'Форма 4.10.1'!$C$22:$C$23</definedName>
    <definedName name="pDel_List14_1_2_2">'Форма 4.10.1'!$G$22:$G$23</definedName>
    <definedName name="pDel_List14_1_3">'Форма 4.10.1'!$C$25:$C$26</definedName>
    <definedName name="pDel_List14_1_3_2">'Форма 4.10.1'!$G$25:$G$26</definedName>
    <definedName name="pDel_List14_1_4">'Форма 4.10.1'!$C$28:$C$29</definedName>
    <definedName name="pDel_List14_1_4_2">'Форма 4.10.1'!$G$28:$G$29</definedName>
    <definedName name="pDel_List14_1_5">'Форма 4.10.1'!$C$31:$C$32</definedName>
    <definedName name="pDel_List14_1_5_2">'Форма 4.10.1'!$G$31:$G$32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потр'!$V$13:$V$32</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ТЭ'!$V$14:$V$28</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REESTR_ORG!$A$2:$J$247</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25725"/>
</workbook>
</file>

<file path=xl/calcChain.xml><?xml version="1.0" encoding="utf-8"?>
<calcChain xmlns="http://schemas.openxmlformats.org/spreadsheetml/2006/main">
  <c r="A126" i="612"/>
  <c r="A1"/>
  <c r="A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M8" i="629"/>
  <c r="O8"/>
  <c r="M9"/>
  <c r="O9"/>
  <c r="O17"/>
  <c r="P17" s="1"/>
  <c r="Q17" s="1"/>
  <c r="R17" s="1"/>
  <c r="S17" s="1"/>
  <c r="U17" s="1"/>
  <c r="V17" s="1"/>
  <c r="W17" s="1"/>
  <c r="L18"/>
  <c r="O18"/>
  <c r="L19"/>
  <c r="O19"/>
  <c r="L20"/>
  <c r="O20"/>
  <c r="L21"/>
  <c r="L23"/>
  <c r="Z24"/>
  <c r="Y23"/>
  <c r="L24"/>
  <c r="Q25"/>
  <c r="X24"/>
  <c r="F13" i="649"/>
  <c r="H12"/>
  <c r="F12"/>
  <c r="H11"/>
  <c r="F11"/>
  <c r="F10"/>
  <c r="H9"/>
  <c r="F9"/>
  <c r="H8"/>
  <c r="F8"/>
  <c r="H7"/>
  <c r="H12" i="645"/>
  <c r="H9"/>
  <c r="H8"/>
  <c r="F31" i="647"/>
  <c r="E31"/>
  <c r="F28"/>
  <c r="E28"/>
  <c r="F25"/>
  <c r="E25"/>
  <c r="F22"/>
  <c r="E22"/>
  <c r="F17"/>
  <c r="E17"/>
  <c r="H12" i="638"/>
  <c r="H9"/>
  <c r="H8"/>
  <c r="R14" i="601"/>
  <c r="H13" i="649" s="1"/>
  <c r="M14" i="601"/>
  <c r="H13" i="645" l="1"/>
  <c r="H13" i="638"/>
  <c r="R13" i="601"/>
  <c r="M13"/>
  <c r="R12"/>
  <c r="P12"/>
  <c r="M12"/>
  <c r="B3" i="525" l="1"/>
  <c r="B2"/>
  <c r="M8" i="624" l="1"/>
  <c r="O8"/>
  <c r="M9"/>
  <c r="O9"/>
  <c r="N17"/>
  <c r="O17" s="1"/>
  <c r="P17" s="1"/>
  <c r="Q17" s="1"/>
  <c r="R17" s="1"/>
  <c r="S17" s="1"/>
  <c r="U17" s="1"/>
  <c r="V17" s="1"/>
  <c r="W17" s="1"/>
  <c r="Z18"/>
  <c r="Z19"/>
  <c r="Z20"/>
  <c r="Z21"/>
  <c r="Z22"/>
  <c r="Z23"/>
  <c r="Q25"/>
  <c r="Z24"/>
  <c r="Z25"/>
  <c r="Z26"/>
  <c r="Z27"/>
  <c r="Z28"/>
  <c r="Z29"/>
  <c r="Z30"/>
  <c r="Z31"/>
  <c r="L23"/>
  <c r="L18"/>
  <c r="L21"/>
  <c r="L20"/>
  <c r="X24"/>
  <c r="L19"/>
  <c r="L24"/>
  <c r="L22"/>
  <c r="F8" i="647" l="1"/>
  <c r="E8"/>
  <c r="F7"/>
  <c r="E7"/>
  <c r="H11" i="645"/>
  <c r="H7"/>
  <c r="F12"/>
  <c r="F10"/>
  <c r="F13"/>
  <c r="F11"/>
  <c r="F8"/>
  <c r="F9"/>
  <c r="O9" i="632" l="1"/>
  <c r="M9"/>
  <c r="O8"/>
  <c r="M8"/>
  <c r="N9" i="633"/>
  <c r="M9"/>
  <c r="N8"/>
  <c r="M8"/>
  <c r="O9" i="628"/>
  <c r="M9"/>
  <c r="O8"/>
  <c r="M8"/>
  <c r="O9" i="630"/>
  <c r="M9"/>
  <c r="O8"/>
  <c r="M8"/>
  <c r="O9" i="627"/>
  <c r="M9"/>
  <c r="O8"/>
  <c r="M8"/>
  <c r="O9" i="631"/>
  <c r="M9"/>
  <c r="O8"/>
  <c r="M8"/>
  <c r="O11" i="640"/>
  <c r="M11"/>
  <c r="O10"/>
  <c r="M10"/>
  <c r="O11" i="626"/>
  <c r="M11"/>
  <c r="O10"/>
  <c r="M10"/>
  <c r="O9" i="642"/>
  <c r="M9"/>
  <c r="O8"/>
  <c r="M8"/>
  <c r="O9" i="625"/>
  <c r="M9"/>
  <c r="O8"/>
  <c r="M8"/>
  <c r="E2" i="437"/>
  <c r="E3"/>
  <c r="O17" i="627" l="1"/>
  <c r="P17" s="1"/>
  <c r="Q17" s="1"/>
  <c r="R17" s="1"/>
  <c r="S17" s="1"/>
  <c r="U17" s="1"/>
  <c r="V17" s="1"/>
  <c r="W17" s="1"/>
  <c r="Z24"/>
  <c r="Q25"/>
  <c r="L21"/>
  <c r="Y23"/>
  <c r="X24"/>
  <c r="L19"/>
  <c r="L20"/>
  <c r="L23"/>
  <c r="L24"/>
  <c r="L18"/>
  <c r="O18" i="632" l="1"/>
  <c r="P18" s="1"/>
  <c r="Q18" s="1"/>
  <c r="R18" s="1"/>
  <c r="S18" s="1"/>
  <c r="T18" s="1"/>
  <c r="V18" s="1"/>
  <c r="R24"/>
  <c r="L21"/>
  <c r="L22"/>
  <c r="L23"/>
  <c r="L19"/>
  <c r="L20"/>
  <c r="Y23"/>
  <c r="X18" l="1"/>
  <c r="M12" i="550"/>
  <c r="Z251" i="471" l="1"/>
  <c r="Z250"/>
  <c r="Z249"/>
  <c r="Z248"/>
  <c r="Z247"/>
  <c r="Z246"/>
  <c r="Z245"/>
  <c r="Q245"/>
  <c r="Z244"/>
  <c r="Z243"/>
  <c r="Z242"/>
  <c r="Z241"/>
  <c r="Z240"/>
  <c r="Z239"/>
  <c r="Z238"/>
  <c r="H11" i="643"/>
  <c r="H7"/>
  <c r="Z31" i="642"/>
  <c r="Z30"/>
  <c r="Z29"/>
  <c r="Z28"/>
  <c r="Z27"/>
  <c r="Z26"/>
  <c r="Z25"/>
  <c r="Q25"/>
  <c r="Z24"/>
  <c r="Z23"/>
  <c r="Z22"/>
  <c r="Z21"/>
  <c r="Z20"/>
  <c r="Z19"/>
  <c r="Z18"/>
  <c r="N17"/>
  <c r="O17" s="1"/>
  <c r="P17" s="1"/>
  <c r="Q17" s="1"/>
  <c r="R17" s="1"/>
  <c r="S17" s="1"/>
  <c r="U17" s="1"/>
  <c r="L240" i="471"/>
  <c r="L22" i="642"/>
  <c r="F12" i="643"/>
  <c r="L24" i="642"/>
  <c r="F8" i="643"/>
  <c r="L18" i="642"/>
  <c r="L239" i="471"/>
  <c r="X24" i="642"/>
  <c r="L19"/>
  <c r="X244" i="471"/>
  <c r="F13" i="643"/>
  <c r="L242" i="471"/>
  <c r="L21" i="642"/>
  <c r="F9" i="643"/>
  <c r="L243" i="471"/>
  <c r="L241"/>
  <c r="L20" i="642"/>
  <c r="F10" i="643"/>
  <c r="L238" i="471"/>
  <c r="L23" i="642"/>
  <c r="L244" i="471"/>
  <c r="F11" i="643"/>
  <c r="V17" i="642" l="1"/>
  <c r="W17" s="1"/>
  <c r="H11" i="641" l="1"/>
  <c r="H7"/>
  <c r="Z233" i="471"/>
  <c r="Z232"/>
  <c r="Z231"/>
  <c r="Z230"/>
  <c r="Z229"/>
  <c r="Z228"/>
  <c r="Z227"/>
  <c r="Q227"/>
  <c r="Z226"/>
  <c r="Z225"/>
  <c r="Z224"/>
  <c r="Z223"/>
  <c r="Z222"/>
  <c r="Z221"/>
  <c r="Z220"/>
  <c r="Z33" i="640"/>
  <c r="Z32"/>
  <c r="Z31"/>
  <c r="Z30"/>
  <c r="Z29"/>
  <c r="Z28"/>
  <c r="Z27"/>
  <c r="Q27"/>
  <c r="Z26"/>
  <c r="Z25"/>
  <c r="Z24"/>
  <c r="Z23"/>
  <c r="Z22"/>
  <c r="Z21"/>
  <c r="Z20"/>
  <c r="N19"/>
  <c r="O19" s="1"/>
  <c r="P19" s="1"/>
  <c r="Q19" s="1"/>
  <c r="R19" s="1"/>
  <c r="S19" s="1"/>
  <c r="U19" s="1"/>
  <c r="F11" i="641"/>
  <c r="X226" i="471"/>
  <c r="L25" i="640"/>
  <c r="X26"/>
  <c r="L221" i="471"/>
  <c r="L224"/>
  <c r="F9" i="641"/>
  <c r="L222" i="471"/>
  <c r="L23" i="640"/>
  <c r="L223" i="471"/>
  <c r="L20" i="640"/>
  <c r="L21"/>
  <c r="L26"/>
  <c r="F13" i="641"/>
  <c r="L220" i="471"/>
  <c r="L225"/>
  <c r="L226"/>
  <c r="L24" i="640"/>
  <c r="L22"/>
  <c r="F8" i="641"/>
  <c r="F12"/>
  <c r="F10"/>
  <c r="V19" i="640" l="1"/>
  <c r="W19" s="1"/>
  <c r="AA198" i="471" l="1"/>
  <c r="AI197"/>
  <c r="R184"/>
  <c r="V120"/>
  <c r="AF111"/>
  <c r="V110"/>
  <c r="AE109"/>
  <c r="V109"/>
  <c r="Q150"/>
  <c r="Z149"/>
  <c r="Q132"/>
  <c r="Z131"/>
  <c r="Q92"/>
  <c r="Z91"/>
  <c r="Q168"/>
  <c r="Z167"/>
  <c r="AA166"/>
  <c r="Z80"/>
  <c r="Z79"/>
  <c r="Z78"/>
  <c r="Z77"/>
  <c r="Z76"/>
  <c r="Z75"/>
  <c r="Z74"/>
  <c r="Q74"/>
  <c r="Z73"/>
  <c r="Z72"/>
  <c r="Z71"/>
  <c r="Z70"/>
  <c r="Z69"/>
  <c r="Z68"/>
  <c r="Z67"/>
  <c r="Z62"/>
  <c r="Z61"/>
  <c r="Z60"/>
  <c r="Z59"/>
  <c r="Z58"/>
  <c r="Z57"/>
  <c r="Z56"/>
  <c r="Q56"/>
  <c r="Z55"/>
  <c r="Z54"/>
  <c r="Z53"/>
  <c r="Z52"/>
  <c r="Z51"/>
  <c r="Z50"/>
  <c r="Z49"/>
  <c r="Z44"/>
  <c r="Z43"/>
  <c r="Z42"/>
  <c r="Z41"/>
  <c r="Z40"/>
  <c r="Z39"/>
  <c r="Z38"/>
  <c r="Q38"/>
  <c r="Z37"/>
  <c r="Z36"/>
  <c r="Z35"/>
  <c r="Z34"/>
  <c r="Z33"/>
  <c r="Z32"/>
  <c r="Z31"/>
  <c r="H11" i="639"/>
  <c r="H7"/>
  <c r="H11" i="638"/>
  <c r="H7"/>
  <c r="H11" i="637"/>
  <c r="H7"/>
  <c r="H11" i="636"/>
  <c r="H7"/>
  <c r="H11" i="635"/>
  <c r="H7"/>
  <c r="H11" i="634"/>
  <c r="H7"/>
  <c r="O17" i="630"/>
  <c r="P17" s="1"/>
  <c r="Q17" s="1"/>
  <c r="R17" s="1"/>
  <c r="S17" s="1"/>
  <c r="U17" s="1"/>
  <c r="V17" s="1"/>
  <c r="X37" i="471"/>
  <c r="L110"/>
  <c r="L126"/>
  <c r="Y166"/>
  <c r="L51"/>
  <c r="L31"/>
  <c r="L163"/>
  <c r="L72"/>
  <c r="F9" i="635"/>
  <c r="L104" i="471"/>
  <c r="F12" i="635"/>
  <c r="L109" i="471"/>
  <c r="F13" i="635"/>
  <c r="X55" i="471"/>
  <c r="L49"/>
  <c r="L131"/>
  <c r="F9" i="637"/>
  <c r="L52" i="471"/>
  <c r="F10" i="637"/>
  <c r="L69" i="471"/>
  <c r="L71"/>
  <c r="L55"/>
  <c r="L68"/>
  <c r="L197"/>
  <c r="L53"/>
  <c r="F9" i="639"/>
  <c r="F8" i="637"/>
  <c r="L87" i="471"/>
  <c r="Y90"/>
  <c r="F12" i="637"/>
  <c r="L73" i="471"/>
  <c r="L85"/>
  <c r="X131"/>
  <c r="F8" i="636"/>
  <c r="F11" i="635"/>
  <c r="L164" i="471"/>
  <c r="L37"/>
  <c r="F13" i="639"/>
  <c r="F8" i="635"/>
  <c r="F13" i="637"/>
  <c r="X149" i="471"/>
  <c r="L34"/>
  <c r="F10" i="634"/>
  <c r="F8" i="639"/>
  <c r="L130" i="471"/>
  <c r="F10" i="639"/>
  <c r="L144" i="471"/>
  <c r="L106"/>
  <c r="L179"/>
  <c r="F12" i="634"/>
  <c r="L195" i="471"/>
  <c r="F13" i="636"/>
  <c r="X91" i="471"/>
  <c r="L161"/>
  <c r="F9" i="634"/>
  <c r="F11" i="636"/>
  <c r="L180" i="471"/>
  <c r="F8" i="634"/>
  <c r="L88" i="471"/>
  <c r="Y183"/>
  <c r="L35"/>
  <c r="F9" i="636"/>
  <c r="AC109" i="471"/>
  <c r="L162"/>
  <c r="L54"/>
  <c r="L183"/>
  <c r="F11" i="637"/>
  <c r="F12" i="639"/>
  <c r="L166" i="471"/>
  <c r="AH197"/>
  <c r="L182"/>
  <c r="F11" i="638"/>
  <c r="Y130" i="471"/>
  <c r="L145"/>
  <c r="L181"/>
  <c r="L105"/>
  <c r="X73"/>
  <c r="L143"/>
  <c r="L67"/>
  <c r="L148"/>
  <c r="X167"/>
  <c r="AD108"/>
  <c r="F12" i="638"/>
  <c r="L193" i="471"/>
  <c r="L86"/>
  <c r="L50"/>
  <c r="F13" i="634"/>
  <c r="AC120" i="471"/>
  <c r="L127"/>
  <c r="L125"/>
  <c r="L36"/>
  <c r="F11" i="639"/>
  <c r="L91" i="471"/>
  <c r="F10" i="636"/>
  <c r="L128" i="471"/>
  <c r="L146"/>
  <c r="L33"/>
  <c r="L196"/>
  <c r="AC110"/>
  <c r="Y148"/>
  <c r="F10" i="635"/>
  <c r="L90" i="471"/>
  <c r="L32"/>
  <c r="F10" i="638"/>
  <c r="F13"/>
  <c r="L149" i="471"/>
  <c r="F8" i="638"/>
  <c r="L70" i="471"/>
  <c r="L103"/>
  <c r="L108"/>
  <c r="L194"/>
  <c r="F11" i="634"/>
  <c r="L167" i="471"/>
  <c r="F9" i="638"/>
  <c r="F12" i="636"/>
  <c r="L165" i="471"/>
  <c r="L120"/>
  <c r="Z33" i="626" l="1"/>
  <c r="Z32"/>
  <c r="Z31"/>
  <c r="Z30"/>
  <c r="Z29"/>
  <c r="Z28"/>
  <c r="Z27"/>
  <c r="Q27"/>
  <c r="Z26"/>
  <c r="Z25"/>
  <c r="Z24"/>
  <c r="Z23"/>
  <c r="Z22"/>
  <c r="Z21"/>
  <c r="Z20"/>
  <c r="N19"/>
  <c r="O19" s="1"/>
  <c r="P19" s="1"/>
  <c r="Q19" s="1"/>
  <c r="R19" s="1"/>
  <c r="S19" s="1"/>
  <c r="U19" s="1"/>
  <c r="Z31" i="625"/>
  <c r="Z30"/>
  <c r="Z29"/>
  <c r="Z28"/>
  <c r="Z27"/>
  <c r="Z26"/>
  <c r="Z25"/>
  <c r="Q25"/>
  <c r="Z24"/>
  <c r="Z23"/>
  <c r="Z22"/>
  <c r="Z21"/>
  <c r="Z20"/>
  <c r="Z19"/>
  <c r="Z18"/>
  <c r="N17"/>
  <c r="O17" s="1"/>
  <c r="P17" s="1"/>
  <c r="Q17" s="1"/>
  <c r="R17" s="1"/>
  <c r="S17" s="1"/>
  <c r="U17" s="1"/>
  <c r="L26" i="626"/>
  <c r="L18" i="625"/>
  <c r="L22" i="626"/>
  <c r="L21"/>
  <c r="L23"/>
  <c r="L22" i="625"/>
  <c r="L20" i="626"/>
  <c r="L23" i="625"/>
  <c r="L24" i="626"/>
  <c r="X26"/>
  <c r="L20" i="625"/>
  <c r="X24"/>
  <c r="L21"/>
  <c r="L19"/>
  <c r="L25" i="626"/>
  <c r="L24" i="625"/>
  <c r="V19" i="626" l="1"/>
  <c r="W19" s="1"/>
  <c r="V17" i="625"/>
  <c r="W17" s="1"/>
  <c r="AA24" i="633"/>
  <c r="AI23"/>
  <c r="N18"/>
  <c r="R18" s="1"/>
  <c r="Y18" s="1"/>
  <c r="Z18" s="1"/>
  <c r="AA18" s="1"/>
  <c r="AB18" s="1"/>
  <c r="AC18" s="1"/>
  <c r="AE18" s="1"/>
  <c r="Q25" i="631"/>
  <c r="Z24"/>
  <c r="AA23"/>
  <c r="O17"/>
  <c r="P17" s="1"/>
  <c r="Q17" s="1"/>
  <c r="R17" s="1"/>
  <c r="S17" s="1"/>
  <c r="Q25" i="630"/>
  <c r="Z24"/>
  <c r="W17"/>
  <c r="L23" i="633"/>
  <c r="L23" i="630"/>
  <c r="L21"/>
  <c r="L24"/>
  <c r="L24" i="631"/>
  <c r="L18"/>
  <c r="L19" i="630"/>
  <c r="L21" i="631"/>
  <c r="L21" i="633"/>
  <c r="AH23"/>
  <c r="X24" i="631"/>
  <c r="X24" i="630"/>
  <c r="L20" i="631"/>
  <c r="Y23" i="630"/>
  <c r="L20" i="633"/>
  <c r="L19"/>
  <c r="L22"/>
  <c r="L23" i="631"/>
  <c r="L19"/>
  <c r="L18" i="630"/>
  <c r="L20"/>
  <c r="Y23" i="631"/>
  <c r="L22"/>
  <c r="AG18" i="633" l="1"/>
  <c r="U17" i="631"/>
  <c r="AF26" i="628"/>
  <c r="V25"/>
  <c r="AE24"/>
  <c r="V24"/>
  <c r="O17"/>
  <c r="P17" s="1"/>
  <c r="Q17" s="1"/>
  <c r="R17" s="1"/>
  <c r="S17" s="1"/>
  <c r="T17" s="1"/>
  <c r="U17" s="1"/>
  <c r="V17" s="1"/>
  <c r="W17" s="1"/>
  <c r="L19"/>
  <c r="L21"/>
  <c r="AC24"/>
  <c r="AC25"/>
  <c r="AD23"/>
  <c r="L18"/>
  <c r="L24"/>
  <c r="L25"/>
  <c r="L20"/>
  <c r="L23"/>
  <c r="V17" i="631" l="1"/>
  <c r="W17" s="1"/>
  <c r="X17" i="628"/>
  <c r="Z17" s="1"/>
  <c r="AB17" l="1"/>
  <c r="M292" i="471"/>
  <c r="R307"/>
  <c r="P297"/>
  <c r="R302"/>
  <c r="R297"/>
  <c r="H11" i="618"/>
  <c r="H7"/>
  <c r="H11" i="617"/>
  <c r="H7"/>
  <c r="H11" i="616"/>
  <c r="H7"/>
  <c r="H11" i="614"/>
  <c r="H7"/>
  <c r="H340" i="471"/>
  <c r="E29" i="205"/>
  <c r="F29"/>
  <c r="E327" i="471"/>
  <c r="E332"/>
  <c r="F341"/>
  <c r="F338"/>
  <c r="F10" i="616"/>
  <c r="M302" i="471"/>
  <c r="F9" i="614"/>
  <c r="F8" i="618"/>
  <c r="F13" i="616"/>
  <c r="F339" i="471"/>
  <c r="F10" i="617"/>
  <c r="F11" i="614"/>
  <c r="F9" i="617"/>
  <c r="F12" i="618"/>
  <c r="F13"/>
  <c r="F342" i="471"/>
  <c r="F8" i="616"/>
  <c r="F12" i="614"/>
  <c r="F11" i="617"/>
  <c r="F10" i="614"/>
  <c r="F13"/>
  <c r="M307" i="471"/>
  <c r="M297"/>
  <c r="F11" i="618"/>
  <c r="F11" i="616"/>
  <c r="F8" i="614"/>
  <c r="F340" i="471"/>
  <c r="F10" i="618"/>
  <c r="F9"/>
  <c r="F12" i="616"/>
  <c r="F9"/>
  <c r="F337" i="471"/>
  <c r="F12" i="617"/>
  <c r="F13"/>
  <c r="F8"/>
</calcChain>
</file>

<file path=xl/sharedStrings.xml><?xml version="1.0" encoding="utf-8"?>
<sst xmlns="http://schemas.openxmlformats.org/spreadsheetml/2006/main" count="4627" uniqueCount="2093">
  <si>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</si>
  <si>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</si>
  <si>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</si>
  <si>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</si>
  <si>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</si>
  <si>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</si>
  <si>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</si>
  <si>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</si>
  <si>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</si>
  <si>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</si>
  <si>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</si>
  <si>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</si>
  <si>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</si>
  <si>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</si>
  <si>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</si>
  <si>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</si>
  <si>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</si>
  <si>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</si>
  <si>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</si>
  <si>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</si>
  <si>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</si>
  <si>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</si>
  <si>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</si>
  <si>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</si>
  <si>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</si>
  <si>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</si>
  <si>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</si>
  <si>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</si>
  <si>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</si>
  <si>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</si>
  <si>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</si>
  <si>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</si>
  <si>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</si>
  <si>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</si>
  <si>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</si>
  <si>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</si>
  <si>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</si>
  <si>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</si>
  <si>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</si>
  <si>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</si>
  <si>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</si>
  <si>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</si>
  <si>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</si>
  <si>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</si>
  <si>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</si>
  <si>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</si>
  <si>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</si>
  <si>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</si>
  <si>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</si>
  <si>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</si>
  <si>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</si>
  <si>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</si>
  <si>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</si>
  <si>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</si>
  <si>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</si>
  <si>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</si>
  <si>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</si>
  <si>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</si>
  <si>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</si>
  <si>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</si>
  <si>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</si>
  <si>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</si>
  <si>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</si>
  <si>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</si>
  <si>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</si>
  <si>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</si>
  <si>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</si>
  <si>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</si>
  <si>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</si>
  <si>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</si>
  <si>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</si>
  <si>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</si>
  <si>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</si>
  <si>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</si>
  <si>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</si>
  <si>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</si>
  <si>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</si>
  <si>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</si>
  <si>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</si>
  <si>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</si>
  <si>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</si>
  <si>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</si>
  <si>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</si>
  <si>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</si>
  <si>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</si>
  <si>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</si>
  <si>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</si>
  <si>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</si>
  <si>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</si>
  <si>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</si>
  <si>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</si>
  <si>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</si>
  <si>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</si>
  <si>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</si>
  <si>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</si>
  <si>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</si>
  <si>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</si>
  <si>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</si>
  <si>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</si>
  <si>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</si>
  <si>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</si>
  <si>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</si>
  <si>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</si>
  <si>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</si>
  <si>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</si>
  <si>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</si>
  <si>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</si>
  <si>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</si>
  <si>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</si>
  <si>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</si>
  <si>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</si>
  <si>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</si>
  <si>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</si>
  <si>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</si>
  <si>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</si>
  <si>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</si>
  <si>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</si>
  <si>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</si>
  <si>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</si>
  <si>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</si>
  <si>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</si>
  <si>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</si>
  <si>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</si>
  <si>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</si>
  <si>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</si>
  <si>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</si>
  <si>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</si>
  <si>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</si>
  <si>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</si>
  <si>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</si>
  <si>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</si>
  <si>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</si>
  <si>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</si>
  <si>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</si>
  <si>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</si>
  <si>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</si>
  <si>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</si>
  <si>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</si>
  <si>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</si>
  <si>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</si>
  <si>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</si>
  <si>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</si>
  <si>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</si>
  <si>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</si>
  <si>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</si>
  <si>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</si>
  <si>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</si>
  <si>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</si>
  <si>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</si>
  <si>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</si>
  <si>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</si>
  <si>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</si>
  <si>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</si>
  <si>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</si>
  <si>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</si>
  <si>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</si>
  <si>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</si>
  <si>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</si>
  <si>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</si>
  <si>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</si>
  <si>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</si>
  <si>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</si>
  <si>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</si>
  <si>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</si>
  <si>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</si>
  <si>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</si>
  <si>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</si>
  <si>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</si>
  <si>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</si>
  <si>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</si>
  <si>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</si>
  <si>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</si>
  <si>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</si>
  <si>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</si>
  <si>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</si>
  <si>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</si>
  <si>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</si>
  <si>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</si>
  <si>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</si>
  <si>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</si>
  <si>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</si>
  <si>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</si>
  <si>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</si>
  <si>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</si>
  <si>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</si>
  <si>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</si>
  <si>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</si>
  <si>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</si>
  <si>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</si>
  <si>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</si>
  <si>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</si>
  <si>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</si>
  <si>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</si>
  <si>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</si>
  <si>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</si>
  <si>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</si>
  <si>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</si>
  <si>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</si>
  <si>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</si>
  <si>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</si>
  <si>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</si>
  <si>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</si>
  <si>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</si>
  <si>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</si>
  <si>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</si>
  <si>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</si>
  <si>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</si>
  <si>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</si>
  <si>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</si>
  <si>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</si>
  <si>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</si>
  <si>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</si>
  <si>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</si>
  <si>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</si>
  <si>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</si>
  <si>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</si>
  <si>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</si>
  <si>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</si>
  <si>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</si>
  <si>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</si>
  <si>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</si>
  <si>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</si>
  <si>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</si>
  <si>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</si>
  <si>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</si>
  <si>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</si>
  <si>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</si>
  <si>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</si>
  <si>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</si>
  <si>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</si>
  <si>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</si>
  <si>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</si>
  <si>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</si>
  <si>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</si>
  <si>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</si>
  <si>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</si>
  <si>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</si>
  <si>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</si>
  <si>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</si>
  <si>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</si>
  <si>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</si>
  <si>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</si>
  <si>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</si>
  <si>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</si>
  <si>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</si>
  <si>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</si>
  <si>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</si>
  <si>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</si>
  <si>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</si>
  <si>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</si>
  <si>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</si>
  <si>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</si>
  <si>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</si>
  <si>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</si>
  <si>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</si>
  <si>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</si>
  <si>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</si>
  <si>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</si>
  <si>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</si>
  <si>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</si>
  <si>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</si>
  <si>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</si>
  <si>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</si>
  <si>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</si>
  <si>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</si>
  <si>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</si>
  <si>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</si>
  <si>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</si>
  <si>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</si>
  <si>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</si>
  <si>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</si>
  <si>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</si>
  <si>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</si>
  <si>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</si>
  <si>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</si>
  <si>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</si>
  <si>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</si>
  <si>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</si>
  <si>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</si>
  <si>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</si>
  <si>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</si>
  <si>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</si>
  <si>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</si>
  <si>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</si>
  <si>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</si>
  <si>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</si>
  <si>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</si>
  <si>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</si>
  <si>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</si>
  <si>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</si>
  <si>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</si>
  <si>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</si>
  <si>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</si>
  <si>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</si>
  <si>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</si>
  <si>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</si>
  <si>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</si>
  <si>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</si>
  <si>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</si>
  <si>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</si>
  <si>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</si>
  <si>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</si>
  <si>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</si>
  <si>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</si>
  <si>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</si>
  <si>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</si>
  <si>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</si>
  <si>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</si>
  <si>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</si>
  <si>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</si>
  <si>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</si>
  <si>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</si>
  <si>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</si>
  <si>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</si>
  <si>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</si>
  <si>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</si>
  <si>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</si>
  <si>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</si>
  <si>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</si>
  <si>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</si>
  <si>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</si>
  <si>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</si>
  <si>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</si>
  <si>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</si>
  <si>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</si>
  <si>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</si>
  <si>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</si>
  <si>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</si>
  <si>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</si>
  <si>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</si>
  <si>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</si>
  <si>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</si>
  <si>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</si>
  <si>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</si>
  <si>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</si>
  <si>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</si>
  <si>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</si>
  <si>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</si>
  <si>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</si>
  <si>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</si>
  <si>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</si>
  <si>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</si>
  <si>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</si>
  <si>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</si>
  <si>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</si>
  <si>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</si>
  <si>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</si>
  <si>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</si>
  <si>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</si>
  <si>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</si>
  <si>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</si>
  <si>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</si>
  <si>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</si>
  <si>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</si>
  <si>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</si>
  <si>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</si>
  <si>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</si>
  <si>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</si>
  <si>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</si>
  <si>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</si>
  <si>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</si>
  <si>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</si>
  <si>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</si>
  <si>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</si>
  <si>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</si>
  <si>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</si>
  <si>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</si>
  <si>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</si>
  <si>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</si>
  <si>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</si>
  <si>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</si>
  <si>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</si>
  <si>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</si>
  <si>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</si>
  <si>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</si>
  <si>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</si>
  <si>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</si>
  <si>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</si>
  <si>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</si>
  <si>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</si>
  <si>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</si>
  <si>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</si>
  <si>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</si>
  <si>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</si>
  <si>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</si>
  <si>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</si>
  <si>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</si>
  <si>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</si>
  <si>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</si>
  <si>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</si>
  <si>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</si>
  <si>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</si>
  <si>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</si>
  <si>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</si>
  <si>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</si>
  <si>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</si>
  <si>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</si>
  <si>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</si>
  <si>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</si>
  <si>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</si>
  <si>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</si>
  <si>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</si>
  <si>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</si>
  <si>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</si>
  <si>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</si>
  <si>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</si>
  <si>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</si>
  <si>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</si>
  <si>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</si>
  <si>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</si>
  <si>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</si>
  <si>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</si>
  <si>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</si>
  <si>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</si>
  <si>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</si>
  <si>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</si>
  <si>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</si>
  <si>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</si>
  <si>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</si>
  <si>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</si>
  <si>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</si>
  <si>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</si>
  <si>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</si>
  <si>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</si>
  <si>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</si>
  <si>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</si>
  <si>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</si>
  <si>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</si>
  <si>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</si>
  <si>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</si>
  <si>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</si>
  <si>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</si>
  <si>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</si>
  <si>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</si>
  <si>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</si>
  <si>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</si>
  <si>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</si>
  <si>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</si>
  <si>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</si>
  <si>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</si>
  <si>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</si>
  <si>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</si>
  <si>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</si>
  <si>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</si>
  <si>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</si>
  <si>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</si>
  <si>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</si>
  <si>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</si>
  <si>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</si>
  <si>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</si>
  <si>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</si>
  <si>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</si>
  <si>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</si>
  <si>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</si>
  <si>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</si>
  <si>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</si>
  <si>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</si>
  <si>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</si>
  <si>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</si>
  <si>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</si>
  <si>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</si>
  <si>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</si>
  <si>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</si>
  <si>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</si>
  <si>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</si>
  <si>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</si>
  <si>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</si>
  <si>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</si>
  <si>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</si>
  <si>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</si>
  <si>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</si>
  <si>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</si>
  <si>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</si>
  <si>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</si>
  <si>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</si>
  <si>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</si>
  <si>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</si>
  <si>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</si>
  <si>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</si>
  <si>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</si>
  <si>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</si>
  <si>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</si>
  <si>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</si>
  <si>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</si>
  <si>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</si>
  <si>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</si>
  <si>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</si>
  <si>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</si>
  <si>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</si>
  <si>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</si>
  <si>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</si>
  <si>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</si>
  <si>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</si>
  <si>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</si>
  <si>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</si>
  <si>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</si>
  <si>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</si>
  <si>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</si>
  <si>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</si>
  <si>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</si>
  <si>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</si>
  <si>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</si>
  <si>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</si>
  <si>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</si>
  <si>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</si>
  <si>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</si>
  <si>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</si>
  <si>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</si>
  <si>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</si>
  <si>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</si>
  <si>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</si>
  <si>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</si>
  <si>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</si>
  <si>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</si>
  <si>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</si>
  <si>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</si>
  <si>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</si>
  <si>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</si>
  <si>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</si>
  <si>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</si>
  <si>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</si>
  <si>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</si>
  <si>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</si>
  <si>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</si>
  <si>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</si>
  <si>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</si>
  <si>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</si>
  <si>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</si>
  <si>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</si>
  <si>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</si>
  <si>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</si>
  <si>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</si>
  <si>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</si>
  <si>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</si>
  <si>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</si>
  <si>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</si>
  <si>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</si>
  <si>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</si>
  <si>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</si>
  <si>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</si>
  <si>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</si>
  <si>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</si>
  <si>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</si>
  <si>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</si>
  <si>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</si>
  <si>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</si>
  <si>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</si>
  <si>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</si>
  <si>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</si>
  <si>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</si>
  <si>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</si>
  <si>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</si>
  <si>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</si>
  <si>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</si>
  <si>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</si>
  <si>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</si>
  <si>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</si>
  <si>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</si>
  <si>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</si>
  <si>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</si>
  <si>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</si>
  <si>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</si>
  <si>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</si>
  <si>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</si>
  <si>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</si>
  <si>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</si>
  <si>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</si>
  <si>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</si>
  <si>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</si>
  <si>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</si>
  <si>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</si>
  <si>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</si>
  <si>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</si>
  <si>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</si>
  <si>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</si>
  <si>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</si>
  <si>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</si>
  <si>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</si>
  <si>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</si>
  <si>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</si>
  <si>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</si>
  <si>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</si>
  <si>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</si>
  <si>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</si>
  <si>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</si>
  <si>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</si>
  <si>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</si>
  <si>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</si>
  <si>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</si>
  <si>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</si>
  <si>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</si>
  <si>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</si>
  <si>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</si>
  <si>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</si>
  <si>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</si>
  <si>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</si>
  <si>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</si>
  <si>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</si>
  <si>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</si>
  <si>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</si>
  <si>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</si>
  <si>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</si>
  <si>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</si>
  <si>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</si>
  <si>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</si>
  <si>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</si>
  <si>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</si>
  <si>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</si>
  <si>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</si>
  <si>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</si>
  <si>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</si>
  <si>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</si>
  <si>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</si>
  <si>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</si>
  <si>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</si>
  <si>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</si>
  <si>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</si>
  <si>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</si>
  <si>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</si>
  <si>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</si>
  <si>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</si>
  <si>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</si>
  <si>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</si>
  <si>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</si>
  <si>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</si>
  <si>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</si>
  <si>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</si>
  <si>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</si>
  <si>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</si>
  <si>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</si>
  <si>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</si>
  <si>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</si>
  <si>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</si>
  <si>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</si>
  <si>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</si>
  <si>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</si>
  <si>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</si>
  <si>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</si>
  <si>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</si>
  <si>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</si>
  <si>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</si>
  <si>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</si>
  <si>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</si>
  <si>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</si>
  <si>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</si>
  <si>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</si>
  <si>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</si>
  <si>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</si>
  <si>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</si>
  <si>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</si>
  <si>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</si>
  <si>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</si>
  <si>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</si>
  <si>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</si>
  <si>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</si>
  <si>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</si>
  <si>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</si>
  <si>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</si>
  <si>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</si>
  <si>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</si>
  <si>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</si>
  <si>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</si>
  <si>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</si>
  <si>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</si>
  <si>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</si>
  <si>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</si>
  <si>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</si>
  <si>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</si>
  <si>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</si>
  <si>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</si>
  <si>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</si>
  <si>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</si>
  <si>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</si>
  <si>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</si>
  <si>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</si>
  <si>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</si>
  <si>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</si>
  <si>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</si>
  <si>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</si>
  <si>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</si>
  <si>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</si>
  <si>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</si>
  <si>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</si>
  <si>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</si>
  <si>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</si>
  <si>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</si>
  <si>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</si>
  <si>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</si>
  <si>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</si>
  <si>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</si>
  <si>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</si>
  <si>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</si>
  <si>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</si>
  <si>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</si>
  <si>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</si>
  <si>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</si>
  <si>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</si>
  <si>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</si>
  <si>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</si>
  <si>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</si>
  <si>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</si>
  <si>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</si>
  <si>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</si>
  <si>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</si>
  <si>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</si>
  <si>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</si>
  <si>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</si>
  <si>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</si>
  <si>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</si>
  <si>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</si>
  <si>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</si>
  <si>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</si>
  <si>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</si>
  <si>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</si>
  <si>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</si>
  <si>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</si>
  <si>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</si>
  <si>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</si>
  <si>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</si>
  <si>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</si>
  <si>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</si>
  <si>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</si>
  <si>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</si>
  <si>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</si>
  <si>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</si>
  <si>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</si>
  <si>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</si>
  <si>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</si>
  <si>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</si>
  <si>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</si>
  <si>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</si>
  <si>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</si>
  <si>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</si>
  <si>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</si>
  <si>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</si>
  <si>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charset val="204"/>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</si>
  <si>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</si>
  <si>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</si>
  <si>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</si>
  <si>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</si>
  <si>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</si>
  <si>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</si>
  <si>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</si>
  <si>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</si>
  <si>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charset val="204"/>
      </rPr>
      <t>1</t>
    </r>
  </si>
  <si>
    <r>
      <t>Форма 4.10.5 Информация о предложении величин тарифов на подключение к системе теплоснабжения</t>
    </r>
    <r>
      <rPr>
        <vertAlign val="superscript"/>
        <sz val="10"/>
        <rFont val="Tahoma"/>
        <family val="2"/>
        <charset val="204"/>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</si>
  <si>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</si>
  <si>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</si>
  <si>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</si>
  <si>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</si>
  <si>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</si>
  <si>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</si>
  <si>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</si>
  <si>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</si>
  <si>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</si>
  <si>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</si>
  <si>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</si>
  <si>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</si>
  <si>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</si>
  <si>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</si>
  <si>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</si>
  <si>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</si>
  <si>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26.04.2022</t>
  </si>
  <si>
    <t>Архангельск</t>
  </si>
  <si>
    <t>11701000</t>
  </si>
  <si>
    <t>Вельский муниципальный район</t>
  </si>
  <si>
    <t>11605000</t>
  </si>
  <si>
    <t>Аргуновское</t>
  </si>
  <si>
    <t>11605402</t>
  </si>
  <si>
    <t>Благовещенское</t>
  </si>
  <si>
    <t>11605404</t>
  </si>
  <si>
    <t>Вельское</t>
  </si>
  <si>
    <t>11605101</t>
  </si>
  <si>
    <t>Верхнеустькулойское</t>
  </si>
  <si>
    <t>11605408</t>
  </si>
  <si>
    <t>Верхнешоношское</t>
  </si>
  <si>
    <t>11605412</t>
  </si>
  <si>
    <t>Кулойское</t>
  </si>
  <si>
    <t>11605157</t>
  </si>
  <si>
    <t>Липовское</t>
  </si>
  <si>
    <t>11605416</t>
  </si>
  <si>
    <t>Муравьевское</t>
  </si>
  <si>
    <t>11605418</t>
  </si>
  <si>
    <t>Низовское</t>
  </si>
  <si>
    <t>11605420</t>
  </si>
  <si>
    <t>Пакшеньгское</t>
  </si>
  <si>
    <t>11605424</t>
  </si>
  <si>
    <t>Пежемское</t>
  </si>
  <si>
    <t>11605428</t>
  </si>
  <si>
    <t>Попонаволоцкое</t>
  </si>
  <si>
    <t>11605432</t>
  </si>
  <si>
    <t>Пуйское</t>
  </si>
  <si>
    <t>11605436</t>
  </si>
  <si>
    <t>Ракуло-Кокшеньгское</t>
  </si>
  <si>
    <t>11605440</t>
  </si>
  <si>
    <t>Солгинское</t>
  </si>
  <si>
    <t>11605442</t>
  </si>
  <si>
    <t>Судромское</t>
  </si>
  <si>
    <t>11605444</t>
  </si>
  <si>
    <t>Тегринское</t>
  </si>
  <si>
    <t>11605446</t>
  </si>
  <si>
    <t>Усть-Вельское</t>
  </si>
  <si>
    <t>11605448</t>
  </si>
  <si>
    <t>Усть-Шоношское</t>
  </si>
  <si>
    <t>11605449</t>
  </si>
  <si>
    <t>Хозьминское</t>
  </si>
  <si>
    <t>11605452</t>
  </si>
  <si>
    <t>Шадреньгское</t>
  </si>
  <si>
    <t>11605456</t>
  </si>
  <si>
    <t>Верхнетоемский муниципальный округ</t>
  </si>
  <si>
    <t>11508000</t>
  </si>
  <si>
    <t>Вилегодский муниципальный округ</t>
  </si>
  <si>
    <t>11511000</t>
  </si>
  <si>
    <t>Виноградовский муниципальный округ</t>
  </si>
  <si>
    <t>11514000</t>
  </si>
  <si>
    <t>ЗАТО Мирный</t>
  </si>
  <si>
    <t>11725000</t>
  </si>
  <si>
    <t>Каргопольский муниципальный округ</t>
  </si>
  <si>
    <t>11518000</t>
  </si>
  <si>
    <t>Коношский муниципальный район</t>
  </si>
  <si>
    <t>11622000</t>
  </si>
  <si>
    <t>Волошское</t>
  </si>
  <si>
    <t>11622406</t>
  </si>
  <si>
    <t>Вохтомское</t>
  </si>
  <si>
    <t>11622408</t>
  </si>
  <si>
    <t>Ерцевское</t>
  </si>
  <si>
    <t>11622418</t>
  </si>
  <si>
    <t>Климовское</t>
  </si>
  <si>
    <t>11622424</t>
  </si>
  <si>
    <t>Коношское</t>
  </si>
  <si>
    <t>11622151</t>
  </si>
  <si>
    <t>Мирный</t>
  </si>
  <si>
    <t>11622425</t>
  </si>
  <si>
    <t>Подюжское</t>
  </si>
  <si>
    <t>11622426</t>
  </si>
  <si>
    <t>Тавреньгское</t>
  </si>
  <si>
    <t>11622432</t>
  </si>
  <si>
    <t>Коряжма</t>
  </si>
  <si>
    <t>11708000</t>
  </si>
  <si>
    <t>Котлас</t>
  </si>
  <si>
    <t>11710000</t>
  </si>
  <si>
    <t>Котласский муниципальный район</t>
  </si>
  <si>
    <t>11627000</t>
  </si>
  <si>
    <t>Приводинское</t>
  </si>
  <si>
    <t>11627157</t>
  </si>
  <si>
    <t>Сольвычегодское</t>
  </si>
  <si>
    <t>11627104</t>
  </si>
  <si>
    <t>Черемушское</t>
  </si>
  <si>
    <t>11627472</t>
  </si>
  <si>
    <t>Шипицынское</t>
  </si>
  <si>
    <t>11627180</t>
  </si>
  <si>
    <t>Красноборский муниципальный район</t>
  </si>
  <si>
    <t>11630000</t>
  </si>
  <si>
    <t>Алексеевское</t>
  </si>
  <si>
    <t>11630404</t>
  </si>
  <si>
    <t>Белослудское</t>
  </si>
  <si>
    <t>11630408</t>
  </si>
  <si>
    <t>Верхнеуфтюгское</t>
  </si>
  <si>
    <t>11630416</t>
  </si>
  <si>
    <t>Куликовское</t>
  </si>
  <si>
    <t>11630420</t>
  </si>
  <si>
    <t>Пермогорское</t>
  </si>
  <si>
    <t>11630428</t>
  </si>
  <si>
    <t>Телеговское</t>
  </si>
  <si>
    <t>11630432</t>
  </si>
  <si>
    <t>Черевковское</t>
  </si>
  <si>
    <t>11630436</t>
  </si>
  <si>
    <t>Ленский муниципальный район</t>
  </si>
  <si>
    <t>11635000</t>
  </si>
  <si>
    <t>Козьминское</t>
  </si>
  <si>
    <t>11635408</t>
  </si>
  <si>
    <t>Сафроновское</t>
  </si>
  <si>
    <t>11635420</t>
  </si>
  <si>
    <t>Сойгинское</t>
  </si>
  <si>
    <t>11635428</t>
  </si>
  <si>
    <t>Урдомское</t>
  </si>
  <si>
    <t>11635157</t>
  </si>
  <si>
    <t>Лешуконский муниципальный район</t>
  </si>
  <si>
    <t>11638000</t>
  </si>
  <si>
    <t>Вожгорское</t>
  </si>
  <si>
    <t>11638404</t>
  </si>
  <si>
    <t>Койнасское</t>
  </si>
  <si>
    <t>11638406</t>
  </si>
  <si>
    <t>Лешуконское</t>
  </si>
  <si>
    <t>11638408</t>
  </si>
  <si>
    <t>Межселенные территории, входящие в состав территории Лешуконского муниципального района, кроме территорий сельских поселений</t>
  </si>
  <si>
    <t>11638701</t>
  </si>
  <si>
    <t>Олемское</t>
  </si>
  <si>
    <t>11638416</t>
  </si>
  <si>
    <t>Ценогорское</t>
  </si>
  <si>
    <t>11638424</t>
  </si>
  <si>
    <t>Юромское</t>
  </si>
  <si>
    <t>11638428</t>
  </si>
  <si>
    <t>Мезенский муниципальный район</t>
  </si>
  <si>
    <t>11642000</t>
  </si>
  <si>
    <t>Быченское</t>
  </si>
  <si>
    <t>11642404</t>
  </si>
  <si>
    <t>Долгощельское</t>
  </si>
  <si>
    <t>11642408</t>
  </si>
  <si>
    <t>Дорогорское</t>
  </si>
  <si>
    <t>11642412</t>
  </si>
  <si>
    <t>Зареченское</t>
  </si>
  <si>
    <t>11642422</t>
  </si>
  <si>
    <t>Каменское</t>
  </si>
  <si>
    <t>11642426</t>
  </si>
  <si>
    <t>Койденское</t>
  </si>
  <si>
    <t>11642428</t>
  </si>
  <si>
    <t>Межселенные территории, входящие в состав территории Мезенского муниципального района, кроме территорий городских и сельских поселений</t>
  </si>
  <si>
    <t>11642701</t>
  </si>
  <si>
    <t>Мезенское</t>
  </si>
  <si>
    <t>11642101</t>
  </si>
  <si>
    <t>Ручьевское</t>
  </si>
  <si>
    <t>11642440</t>
  </si>
  <si>
    <t>Совпольское</t>
  </si>
  <si>
    <t>11642444</t>
  </si>
  <si>
    <t>Соянское</t>
  </si>
  <si>
    <t>11642446</t>
  </si>
  <si>
    <t>Целегорское</t>
  </si>
  <si>
    <t>11642448</t>
  </si>
  <si>
    <t>Новая Земля</t>
  </si>
  <si>
    <t>11712000</t>
  </si>
  <si>
    <t>Новодвинск</t>
  </si>
  <si>
    <t>11715000</t>
  </si>
  <si>
    <t>Няндомский муниципальный район</t>
  </si>
  <si>
    <t>11644000</t>
  </si>
  <si>
    <t>Мошинское</t>
  </si>
  <si>
    <t>11644428</t>
  </si>
  <si>
    <t>Няндомское</t>
  </si>
  <si>
    <t>11644101</t>
  </si>
  <si>
    <t>Шалакушское</t>
  </si>
  <si>
    <t>11644431</t>
  </si>
  <si>
    <t>Онежский муниципальный район</t>
  </si>
  <si>
    <t>11646000</t>
  </si>
  <si>
    <t>Золотухское</t>
  </si>
  <si>
    <t>11646402</t>
  </si>
  <si>
    <t>Кодинское</t>
  </si>
  <si>
    <t>11646403</t>
  </si>
  <si>
    <t>Малошуйское</t>
  </si>
  <si>
    <t>11646162</t>
  </si>
  <si>
    <t>Межселенные территории, входящие в состав территории Онежского муниципального района, кроме территорий городских и сельских поселений</t>
  </si>
  <si>
    <t>11646701</t>
  </si>
  <si>
    <t>Нименьгское</t>
  </si>
  <si>
    <t>11646416</t>
  </si>
  <si>
    <t>Онежское</t>
  </si>
  <si>
    <t>11646101</t>
  </si>
  <si>
    <t>Покровское</t>
  </si>
  <si>
    <t>11646432</t>
  </si>
  <si>
    <t>Порожское</t>
  </si>
  <si>
    <t>11646436</t>
  </si>
  <si>
    <t>Чекуевское</t>
  </si>
  <si>
    <t>11646444</t>
  </si>
  <si>
    <t>Пинежский муниципальный район</t>
  </si>
  <si>
    <t>11648000</t>
  </si>
  <si>
    <t>Веркольское</t>
  </si>
  <si>
    <t>11648404</t>
  </si>
  <si>
    <t>Карпогорское</t>
  </si>
  <si>
    <t>11648408</t>
  </si>
  <si>
    <t>Кеврольское</t>
  </si>
  <si>
    <t>11648412</t>
  </si>
  <si>
    <t>Кушкопальское</t>
  </si>
  <si>
    <t>11648416</t>
  </si>
  <si>
    <t>Лавельское</t>
  </si>
  <si>
    <t>11648420</t>
  </si>
  <si>
    <t>Междуреченское</t>
  </si>
  <si>
    <t>11648422</t>
  </si>
  <si>
    <t>Нюхченское</t>
  </si>
  <si>
    <t>11648424</t>
  </si>
  <si>
    <t>Пинежское</t>
  </si>
  <si>
    <t>11648427</t>
  </si>
  <si>
    <t>Пиринемское</t>
  </si>
  <si>
    <t>11648425</t>
  </si>
  <si>
    <t>Покшеньгское</t>
  </si>
  <si>
    <t>11648428</t>
  </si>
  <si>
    <t>Сийское</t>
  </si>
  <si>
    <t>11648431</t>
  </si>
  <si>
    <t>Сосновское</t>
  </si>
  <si>
    <t>11648432</t>
  </si>
  <si>
    <t>Сурское</t>
  </si>
  <si>
    <t>11648440</t>
  </si>
  <si>
    <t>Шилегское</t>
  </si>
  <si>
    <t>11648452</t>
  </si>
  <si>
    <t>Плесецкий муниципальный округ</t>
  </si>
  <si>
    <t>11550000</t>
  </si>
  <si>
    <t>Приморский муниципальный район</t>
  </si>
  <si>
    <t>11652000</t>
  </si>
  <si>
    <t>Боброво-Лявленское</t>
  </si>
  <si>
    <t>11652406</t>
  </si>
  <si>
    <t>Заостровское</t>
  </si>
  <si>
    <t>11652408</t>
  </si>
  <si>
    <t>Катунинское</t>
  </si>
  <si>
    <t>11652420</t>
  </si>
  <si>
    <t>Лисестровское</t>
  </si>
  <si>
    <t>11652436</t>
  </si>
  <si>
    <t>Островное</t>
  </si>
  <si>
    <t>11652446</t>
  </si>
  <si>
    <t>Пертоминское</t>
  </si>
  <si>
    <t>11652448</t>
  </si>
  <si>
    <t>Приморское</t>
  </si>
  <si>
    <t>11652452</t>
  </si>
  <si>
    <t>Соловецкое</t>
  </si>
  <si>
    <t>11652458</t>
  </si>
  <si>
    <t>Талажское</t>
  </si>
  <si>
    <t>11652460</t>
  </si>
  <si>
    <t>Уемское</t>
  </si>
  <si>
    <t>11652466</t>
  </si>
  <si>
    <t>Северодвинск</t>
  </si>
  <si>
    <t>11730000</t>
  </si>
  <si>
    <t>Устьянский муниципальный район</t>
  </si>
  <si>
    <t>11654000</t>
  </si>
  <si>
    <t>Березницкое</t>
  </si>
  <si>
    <t>11654404</t>
  </si>
  <si>
    <t>Бестужевское</t>
  </si>
  <si>
    <t>11654408</t>
  </si>
  <si>
    <t>Дмитриевское</t>
  </si>
  <si>
    <t>11654412</t>
  </si>
  <si>
    <t>Илезское</t>
  </si>
  <si>
    <t>11654413</t>
  </si>
  <si>
    <t>Киземское</t>
  </si>
  <si>
    <t>11654414</t>
  </si>
  <si>
    <t>Лихачёвское</t>
  </si>
  <si>
    <t>11654416</t>
  </si>
  <si>
    <t>Лойгинское</t>
  </si>
  <si>
    <t>11654418</t>
  </si>
  <si>
    <t>Малодорское</t>
  </si>
  <si>
    <t>11654420</t>
  </si>
  <si>
    <t>Октябрьское</t>
  </si>
  <si>
    <t>11654151</t>
  </si>
  <si>
    <t>Орловское</t>
  </si>
  <si>
    <t>11654428</t>
  </si>
  <si>
    <t>Плосское</t>
  </si>
  <si>
    <t>11654432</t>
  </si>
  <si>
    <t>Ростовско-минское</t>
  </si>
  <si>
    <t>11654436</t>
  </si>
  <si>
    <t>Синицкое</t>
  </si>
  <si>
    <t>11654440</t>
  </si>
  <si>
    <t>Череновское</t>
  </si>
  <si>
    <t>11654452</t>
  </si>
  <si>
    <t>Шангальское</t>
  </si>
  <si>
    <t>11654456</t>
  </si>
  <si>
    <t>Холмогорский муниципальный район</t>
  </si>
  <si>
    <t>11656000</t>
  </si>
  <si>
    <t>Белогорское</t>
  </si>
  <si>
    <t>11656404</t>
  </si>
  <si>
    <t>Двинское</t>
  </si>
  <si>
    <t>11656406</t>
  </si>
  <si>
    <t>Емецкое</t>
  </si>
  <si>
    <t>11656408</t>
  </si>
  <si>
    <t>Кехотское</t>
  </si>
  <si>
    <t>11656416</t>
  </si>
  <si>
    <t>Койдокурское</t>
  </si>
  <si>
    <t>11656420</t>
  </si>
  <si>
    <t>Луковецкое</t>
  </si>
  <si>
    <t>11656434</t>
  </si>
  <si>
    <t>Матигорское</t>
  </si>
  <si>
    <t>11656436</t>
  </si>
  <si>
    <t>Ракульское</t>
  </si>
  <si>
    <t>11656440</t>
  </si>
  <si>
    <t>Светлозерское</t>
  </si>
  <si>
    <t>11656442</t>
  </si>
  <si>
    <t>Усть-Пинежское</t>
  </si>
  <si>
    <t>11656448</t>
  </si>
  <si>
    <t>Ухтостровское</t>
  </si>
  <si>
    <t>11656452</t>
  </si>
  <si>
    <t>Хаврогорское</t>
  </si>
  <si>
    <t>11656456</t>
  </si>
  <si>
    <t>Холмогорское</t>
  </si>
  <si>
    <t>11656460</t>
  </si>
  <si>
    <t>Шенкурский муниципальный район</t>
  </si>
  <si>
    <t>11658000</t>
  </si>
  <si>
    <t>Верхоледское</t>
  </si>
  <si>
    <t>11658404</t>
  </si>
  <si>
    <t>Верхопаденьгское</t>
  </si>
  <si>
    <t>11658408</t>
  </si>
  <si>
    <t>Никольское</t>
  </si>
  <si>
    <t>11658416</t>
  </si>
  <si>
    <t>Ровдинское</t>
  </si>
  <si>
    <t>11658420</t>
  </si>
  <si>
    <t>Сюмское</t>
  </si>
  <si>
    <t>11658424</t>
  </si>
  <si>
    <t>Усть-Паденьгское</t>
  </si>
  <si>
    <t>11658432</t>
  </si>
  <si>
    <t>Федорогорское</t>
  </si>
  <si>
    <t>11658436</t>
  </si>
  <si>
    <t>Шеговарское</t>
  </si>
  <si>
    <t>11658444</t>
  </si>
  <si>
    <t>Шенкурское</t>
  </si>
  <si>
    <t>11658101</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</si>
  <si>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</si>
  <si>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</si>
  <si>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</si>
  <si>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</si>
  <si>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</si>
  <si>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</si>
  <si>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</si>
  <si>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</si>
  <si>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</si>
  <si>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</si>
  <si>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</si>
  <si>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</si>
  <si>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</si>
  <si>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</si>
  <si>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</si>
  <si>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01.01.2023</t>
  </si>
  <si>
    <t>31.12.2023</t>
  </si>
  <si>
    <t>REGION_ID</t>
  </si>
  <si>
    <t>REGION_NAME</t>
  </si>
  <si>
    <t>RST_ORG_ID</t>
  </si>
  <si>
    <t>ORG_NAME</t>
  </si>
  <si>
    <t>INN_NAME</t>
  </si>
  <si>
    <t>KPP_NAME</t>
  </si>
  <si>
    <t>ORG_START_DATE</t>
  </si>
  <si>
    <t>ORG_END_DATE</t>
  </si>
  <si>
    <t>2607</t>
  </si>
  <si>
    <t>26319585</t>
  </si>
  <si>
    <t>АО "2-ой Архангельский объединенный авиаотряд"</t>
  </si>
  <si>
    <t>2901125778</t>
  </si>
  <si>
    <t>292101001</t>
  </si>
  <si>
    <t>01-07-2004 00:00:00</t>
  </si>
  <si>
    <t>26354800</t>
  </si>
  <si>
    <t>АО "Алейский маслосыркомбинат"</t>
  </si>
  <si>
    <t>2201000220</t>
  </si>
  <si>
    <t>220101001</t>
  </si>
  <si>
    <t>14-12-1992 00:00:00</t>
  </si>
  <si>
    <t>26355530</t>
  </si>
  <si>
    <t>АО "Архангельский ЦБК"</t>
  </si>
  <si>
    <t>2903000446</t>
  </si>
  <si>
    <t>290301001</t>
  </si>
  <si>
    <t>01-08-2002 00:00:00</t>
  </si>
  <si>
    <t>26454483</t>
  </si>
  <si>
    <t>АО "АрхоблЭнерго"</t>
  </si>
  <si>
    <t>2901179251</t>
  </si>
  <si>
    <t>290101001</t>
  </si>
  <si>
    <t>21-05-2008 00:00:00</t>
  </si>
  <si>
    <t>26454467</t>
  </si>
  <si>
    <t>АО "Аэропорт Архангельск"</t>
  </si>
  <si>
    <t>2901015817</t>
  </si>
  <si>
    <t>16-12-2002 00:00:00</t>
  </si>
  <si>
    <t>27326889</t>
  </si>
  <si>
    <t>АО "ВРК-2"</t>
  </si>
  <si>
    <t>7708737517</t>
  </si>
  <si>
    <t>770801001</t>
  </si>
  <si>
    <t>27-06-2011 00:00:00</t>
  </si>
  <si>
    <t>28796046</t>
  </si>
  <si>
    <t>АО "ГТ Энерго"</t>
  </si>
  <si>
    <t>7703806647</t>
  </si>
  <si>
    <t>772801001</t>
  </si>
  <si>
    <t>30335229</t>
  </si>
  <si>
    <t>АО "ГУ ЖКХ"</t>
  </si>
  <si>
    <t>5116000922</t>
  </si>
  <si>
    <t>770401001</t>
  </si>
  <si>
    <t>26361132</t>
  </si>
  <si>
    <t>АО "Группа "Илим"</t>
  </si>
  <si>
    <t>7840346335</t>
  </si>
  <si>
    <t>290502001</t>
  </si>
  <si>
    <t>27-09-2006 00:00:00</t>
  </si>
  <si>
    <t>26355534</t>
  </si>
  <si>
    <t>АО "КЭМЗ"</t>
  </si>
  <si>
    <t>2904021840</t>
  </si>
  <si>
    <t>290401001</t>
  </si>
  <si>
    <t>31-03-2010 00:00:00</t>
  </si>
  <si>
    <t>26355540</t>
  </si>
  <si>
    <t>АО "Котласское ДРСУ"</t>
  </si>
  <si>
    <t>2904012719</t>
  </si>
  <si>
    <t>291301001</t>
  </si>
  <si>
    <t>21-03-2003 00:00:00</t>
  </si>
  <si>
    <t>26355557</t>
  </si>
  <si>
    <t>АО "Онега-Энергия"</t>
  </si>
  <si>
    <t>2906006277</t>
  </si>
  <si>
    <t>290601001</t>
  </si>
  <si>
    <t>09-12-2005 00:00:00</t>
  </si>
  <si>
    <t>26355553</t>
  </si>
  <si>
    <t>АО "Онежский ЛДК"</t>
  </si>
  <si>
    <t>2906000194</t>
  </si>
  <si>
    <t>29-08-2002 00:00:00</t>
  </si>
  <si>
    <t>26457531</t>
  </si>
  <si>
    <t>АО "ПО"Севмаш"</t>
  </si>
  <si>
    <t>2902059091</t>
  </si>
  <si>
    <t>290201001</t>
  </si>
  <si>
    <t>01-08-2006 00:00:00</t>
  </si>
  <si>
    <t>28503298</t>
  </si>
  <si>
    <t>АО "Сети"</t>
  </si>
  <si>
    <t>2903011092</t>
  </si>
  <si>
    <t>01-04-2014 00:00:00</t>
  </si>
  <si>
    <t>26464495</t>
  </si>
  <si>
    <t>АО "ЦС "Звездочка"</t>
  </si>
  <si>
    <t>2902060361</t>
  </si>
  <si>
    <t>12-11-2008 00:00:00</t>
  </si>
  <si>
    <t>27553270</t>
  </si>
  <si>
    <t>АО «ПЖРЭП»</t>
  </si>
  <si>
    <t>2902065289</t>
  </si>
  <si>
    <t>17-05-2010 00:00:00</t>
  </si>
  <si>
    <t>28007742</t>
  </si>
  <si>
    <t>Архангельская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СП Центральной дирекции по управлению терминально-складским комплексом - филиала ОАО "РЖД"</t>
  </si>
  <si>
    <t>7708503727</t>
  </si>
  <si>
    <t>290145016</t>
  </si>
  <si>
    <t>23-09-2003 00:00:00</t>
  </si>
  <si>
    <t>27570862</t>
  </si>
  <si>
    <t>Вагонное ремонтное депо Ружино - обособленное структурное подразделение АО "Вагонная ремонтная компания-1"</t>
  </si>
  <si>
    <t>7708737490</t>
  </si>
  <si>
    <t>250745001</t>
  </si>
  <si>
    <t>30989587</t>
  </si>
  <si>
    <t>Вельский филиал АО "Архангельская областная энергетическая компания"</t>
  </si>
  <si>
    <t>290743001</t>
  </si>
  <si>
    <t>10-08-2017 00:00:00</t>
  </si>
  <si>
    <t>26355564</t>
  </si>
  <si>
    <t>Вельское городское потребительское общество</t>
  </si>
  <si>
    <t>2907000246</t>
  </si>
  <si>
    <t>290701001</t>
  </si>
  <si>
    <t>23-12-2002 00:00:00</t>
  </si>
  <si>
    <t>26458271</t>
  </si>
  <si>
    <t>Виноградовский филиал АО "Архангельская областная энергетическая компания"</t>
  </si>
  <si>
    <t>292002001</t>
  </si>
  <si>
    <t>28956864</t>
  </si>
  <si>
    <t>ГАПОУ АО "Каргопольский индустриальный техникум"</t>
  </si>
  <si>
    <t>2911001370</t>
  </si>
  <si>
    <t>291101001</t>
  </si>
  <si>
    <t>02-02-2015 00:00:00</t>
  </si>
  <si>
    <t>28056886</t>
  </si>
  <si>
    <t>ГАУ Архангельской области "ЕЛЦ"</t>
  </si>
  <si>
    <t>2901159720</t>
  </si>
  <si>
    <t>15-02-2007 00:00:00</t>
  </si>
  <si>
    <t>27583812</t>
  </si>
  <si>
    <t>ГБОУ СПО Архангельской области "Шипицынский агропромышленный техникум"</t>
  </si>
  <si>
    <t>2913002410</t>
  </si>
  <si>
    <t>16-10-2002 00:00:00</t>
  </si>
  <si>
    <t>26456872</t>
  </si>
  <si>
    <t>ГБУЗ  АО "Санаторий имени М.Н. Фаворской"</t>
  </si>
  <si>
    <t>2914001089</t>
  </si>
  <si>
    <t>291401001</t>
  </si>
  <si>
    <t>26454336</t>
  </si>
  <si>
    <t>ЗАО "Лесозавод 25"</t>
  </si>
  <si>
    <t>2928001265</t>
  </si>
  <si>
    <t>04-12-2002 00:00:00</t>
  </si>
  <si>
    <t>26456461</t>
  </si>
  <si>
    <t>Завод железобетонных конструкций (г.Котлас) СМТ "Стройиндустрия" филиала ОАО "РЖДстрой"</t>
  </si>
  <si>
    <t>7708587205</t>
  </si>
  <si>
    <t>290445001</t>
  </si>
  <si>
    <t>30389049</t>
  </si>
  <si>
    <t>ИП Бородин Ю.Н.</t>
  </si>
  <si>
    <t>290216504405</t>
  </si>
  <si>
    <t>отсутствует</t>
  </si>
  <si>
    <t>07-12-2015 00:00:00</t>
  </si>
  <si>
    <t>26458266</t>
  </si>
  <si>
    <t>ИП Денисов В.П.</t>
  </si>
  <si>
    <t>291000022979</t>
  </si>
  <si>
    <t>01-08-2019 00:00:00</t>
  </si>
  <si>
    <t>28870423</t>
  </si>
  <si>
    <t>ИП Попов Михаил Александрович</t>
  </si>
  <si>
    <t>290604109003</t>
  </si>
  <si>
    <t>15-07-2014 00:00:00</t>
  </si>
  <si>
    <t>26788551</t>
  </si>
  <si>
    <t>ИП Пуляев В.В.</t>
  </si>
  <si>
    <t>292200098656</t>
  </si>
  <si>
    <t>27831181</t>
  </si>
  <si>
    <t>ИП Рукаванов О.А.</t>
  </si>
  <si>
    <t>290406794205</t>
  </si>
  <si>
    <t>15-05-2002 00:00:00</t>
  </si>
  <si>
    <t>27881874</t>
  </si>
  <si>
    <t>ИП Суслонов В.А.</t>
  </si>
  <si>
    <t>291001027507</t>
  </si>
  <si>
    <t>28-04-2003 00:00:00</t>
  </si>
  <si>
    <t>28426116</t>
  </si>
  <si>
    <t>Индивидуальный предприниматель Звягина А.В.</t>
  </si>
  <si>
    <t>290222043671</t>
  </si>
  <si>
    <t>21-08-2008 00:00:00</t>
  </si>
  <si>
    <t>26456939</t>
  </si>
  <si>
    <t>Козьминское муниципальное унитарное производственное предприятие жилищно-коммунального хозяйства</t>
  </si>
  <si>
    <t>2915003297</t>
  </si>
  <si>
    <t>291501001</t>
  </si>
  <si>
    <t>26-07-2004 00:00:00</t>
  </si>
  <si>
    <t>26355622</t>
  </si>
  <si>
    <t>Котласский филиал АО "Архангельская областная энергетическая компания"</t>
  </si>
  <si>
    <t>290402001</t>
  </si>
  <si>
    <t>26456999</t>
  </si>
  <si>
    <t>Лешуконский филиал АО "Архангельская областная энергетическая компания"</t>
  </si>
  <si>
    <t>291602001</t>
  </si>
  <si>
    <t>26355627</t>
  </si>
  <si>
    <t>МБДОУ "Детский сад №3 "Теремок" ОРВ с.Яренск"</t>
  </si>
  <si>
    <t>2915002536</t>
  </si>
  <si>
    <t>06-10-1999 00:00:00</t>
  </si>
  <si>
    <t>27506974</t>
  </si>
  <si>
    <t>МБОУ  "Кеврольская ОШ  № 18 имени М.Ф. Теплова"</t>
  </si>
  <si>
    <t>2919003788</t>
  </si>
  <si>
    <t>291901001</t>
  </si>
  <si>
    <t>19-11-2002 00:00:00</t>
  </si>
  <si>
    <t>28871652</t>
  </si>
  <si>
    <t>МБОУ "Авнюгская СОШ"</t>
  </si>
  <si>
    <t>2908002905</t>
  </si>
  <si>
    <t>290801001</t>
  </si>
  <si>
    <t>13-02-2012 00:00:00</t>
  </si>
  <si>
    <t>26456695</t>
  </si>
  <si>
    <t>МБОУ "Выйская СОШ"</t>
  </si>
  <si>
    <t>2908002944</t>
  </si>
  <si>
    <t>18-10-2002 00:00:00</t>
  </si>
  <si>
    <t>27578146</t>
  </si>
  <si>
    <t>МБОУ "Горковская СОШ"</t>
  </si>
  <si>
    <t>2908002983</t>
  </si>
  <si>
    <t>25-09-2002 00:00:00</t>
  </si>
  <si>
    <t>27586578</t>
  </si>
  <si>
    <t>МБОУ "Карпогорская СШ  № 118"</t>
  </si>
  <si>
    <t>2919001974</t>
  </si>
  <si>
    <t>10-11-2002 00:00:00</t>
  </si>
  <si>
    <t>26796837</t>
  </si>
  <si>
    <t>МБОУ "Климовская СШ"</t>
  </si>
  <si>
    <t>2912003570</t>
  </si>
  <si>
    <t>291201001</t>
  </si>
  <si>
    <t>30891542</t>
  </si>
  <si>
    <t>МБОУ "Конёвская школа"</t>
  </si>
  <si>
    <t>2920004955</t>
  </si>
  <si>
    <t>292001001</t>
  </si>
  <si>
    <t>10-09-1994 00:00:00</t>
  </si>
  <si>
    <t>27578105</t>
  </si>
  <si>
    <t>МБОУ "Ленская СШ"</t>
  </si>
  <si>
    <t>2915002173</t>
  </si>
  <si>
    <t>26-12-2002 00:00:00</t>
  </si>
  <si>
    <t>26454206</t>
  </si>
  <si>
    <t>МБОУ "Пиринемская ОШ № 9"</t>
  </si>
  <si>
    <t>2919007172</t>
  </si>
  <si>
    <t>27-11-2002 00:00:00</t>
  </si>
  <si>
    <t>27506970</t>
  </si>
  <si>
    <t>МБОУ "Сурская СШ №2"</t>
  </si>
  <si>
    <t>2919003805</t>
  </si>
  <si>
    <t>31027647</t>
  </si>
  <si>
    <t>МБОУ "Тавреньгская СШ"</t>
  </si>
  <si>
    <t>2912003404</t>
  </si>
  <si>
    <t>14-01-2000 00:00:00</t>
  </si>
  <si>
    <t>28874807</t>
  </si>
  <si>
    <t>МБОУ «Белослудская школа»</t>
  </si>
  <si>
    <t>2914001882</t>
  </si>
  <si>
    <t>17-12-2002 00:00:00</t>
  </si>
  <si>
    <t>26355625</t>
  </si>
  <si>
    <t>МБОУ Литвиновская ОШ</t>
  </si>
  <si>
    <t>2915002293</t>
  </si>
  <si>
    <t>26456867</t>
  </si>
  <si>
    <t>МП "Телеговское ЖКХ"</t>
  </si>
  <si>
    <t>2914003174</t>
  </si>
  <si>
    <t>10-10-2006 00:00:00</t>
  </si>
  <si>
    <t>26355526</t>
  </si>
  <si>
    <t>МПЖРЭП Северодвинска</t>
  </si>
  <si>
    <t>2902009446</t>
  </si>
  <si>
    <t>27588763</t>
  </si>
  <si>
    <t>МУК "Тавреньгский ЦД"</t>
  </si>
  <si>
    <t>2912005151</t>
  </si>
  <si>
    <t>28-12-2006 00:00:00</t>
  </si>
  <si>
    <t>26355664</t>
  </si>
  <si>
    <t>МУП "Бестужевское"</t>
  </si>
  <si>
    <t>2922007013</t>
  </si>
  <si>
    <t>292201001</t>
  </si>
  <si>
    <t>27-01-2006 00:00:00</t>
  </si>
  <si>
    <t>27861649</t>
  </si>
  <si>
    <t>МУП "Ерцевские теплосети"</t>
  </si>
  <si>
    <t>2912006155</t>
  </si>
  <si>
    <t>18-07-2012 00:00:00</t>
  </si>
  <si>
    <t>28815946</t>
  </si>
  <si>
    <t>МУП "ЖКХ Приводинское"</t>
  </si>
  <si>
    <t>2904025683</t>
  </si>
  <si>
    <t>12-12-2013 00:00:00</t>
  </si>
  <si>
    <t>26355702</t>
  </si>
  <si>
    <t>МУП "ЖЭУ"</t>
  </si>
  <si>
    <t>2925003747</t>
  </si>
  <si>
    <t>292501001</t>
  </si>
  <si>
    <t>26456378</t>
  </si>
  <si>
    <t>МУП "Жилкомсервис"</t>
  </si>
  <si>
    <t>2903004320</t>
  </si>
  <si>
    <t>12-08-2002 00:00:00</t>
  </si>
  <si>
    <t>28263616</t>
  </si>
  <si>
    <t>2912004912</t>
  </si>
  <si>
    <t>28-03-2006 00:00:00</t>
  </si>
  <si>
    <t>26355668</t>
  </si>
  <si>
    <t>МУП "Илезское"</t>
  </si>
  <si>
    <t>2922006997</t>
  </si>
  <si>
    <t>30840663</t>
  </si>
  <si>
    <t>МУП "Коношское благоустройство"</t>
  </si>
  <si>
    <t>2912004817</t>
  </si>
  <si>
    <t>26-01-2006 00:00:00</t>
  </si>
  <si>
    <t>26355577</t>
  </si>
  <si>
    <t>МУП "Липовка"</t>
  </si>
  <si>
    <t>2907010325</t>
  </si>
  <si>
    <t>10-08-2005 00:00:00</t>
  </si>
  <si>
    <t>28435567</t>
  </si>
  <si>
    <t>МУП "Лойгинское"</t>
  </si>
  <si>
    <t>2922006980</t>
  </si>
  <si>
    <t>28497687</t>
  </si>
  <si>
    <t>МУП "Плесецк-Ресурс"</t>
  </si>
  <si>
    <t>2920015308</t>
  </si>
  <si>
    <t>16-01-2014 00:00:00</t>
  </si>
  <si>
    <t>26355552</t>
  </si>
  <si>
    <t>МУП "Производственное управление жилищно-коммунального хозяйства"</t>
  </si>
  <si>
    <t>2905001195</t>
  </si>
  <si>
    <t>290501001</t>
  </si>
  <si>
    <t>27542514</t>
  </si>
  <si>
    <t>МУП "ТеплоСервис"</t>
  </si>
  <si>
    <t>2912005994</t>
  </si>
  <si>
    <t>03-05-2011 00:00:00</t>
  </si>
  <si>
    <t>28286415</t>
  </si>
  <si>
    <t>МУП "Устькожское коммунальное предприятие"</t>
  </si>
  <si>
    <t>2906008034</t>
  </si>
  <si>
    <t>28-08-2013 00:00:00</t>
  </si>
  <si>
    <t>26355578</t>
  </si>
  <si>
    <t>МУП "Хозьминское"</t>
  </si>
  <si>
    <t>2907010396</t>
  </si>
  <si>
    <t>18-08-2005 00:00:00</t>
  </si>
  <si>
    <t>29648929</t>
  </si>
  <si>
    <t>МУП "Холмогорский ВОДОКАНАЛ"</t>
  </si>
  <si>
    <t>2923007288</t>
  </si>
  <si>
    <t>292301001</t>
  </si>
  <si>
    <t>17-07-2015 00:00:00</t>
  </si>
  <si>
    <t>28252562</t>
  </si>
  <si>
    <t>МУП "ШЛИТ"</t>
  </si>
  <si>
    <t>2918002171</t>
  </si>
  <si>
    <t>291801001</t>
  </si>
  <si>
    <t>16-08-2002 00:00:00</t>
  </si>
  <si>
    <t>26355571</t>
  </si>
  <si>
    <t>МУП "Шадреньгское"</t>
  </si>
  <si>
    <t>2907010220</t>
  </si>
  <si>
    <t>05-07-2005 00:00:00</t>
  </si>
  <si>
    <t>26458610</t>
  </si>
  <si>
    <t>МУП Каргопольского муниципального округа "Архангело"</t>
  </si>
  <si>
    <t>2911004420</t>
  </si>
  <si>
    <t>02-02-2004 00:00:00</t>
  </si>
  <si>
    <t>26355609</t>
  </si>
  <si>
    <t>МУП Каргопольского муниципального округа "Казаково"</t>
  </si>
  <si>
    <t>2911004405</t>
  </si>
  <si>
    <t>26458596</t>
  </si>
  <si>
    <t>МУП Каргопольского муниципального округа "Ошевенское"</t>
  </si>
  <si>
    <t>2911004356</t>
  </si>
  <si>
    <t>28-01-2004 00:00:00</t>
  </si>
  <si>
    <t>28269584</t>
  </si>
  <si>
    <t>МУП Каргопольского муниципального округа "Печниково"</t>
  </si>
  <si>
    <t>2911004331</t>
  </si>
  <si>
    <t>22-01-2004 00:00:00</t>
  </si>
  <si>
    <t>26355608</t>
  </si>
  <si>
    <t>МУП Каргопольского муниципального округа "Тихманьга"</t>
  </si>
  <si>
    <t>2911004363</t>
  </si>
  <si>
    <t>26355607</t>
  </si>
  <si>
    <t>МУП Каргопольского муниципального округа "Усачево"</t>
  </si>
  <si>
    <t>2911004349</t>
  </si>
  <si>
    <t>26465253</t>
  </si>
  <si>
    <t>Малошуйская дистанция пути Архангельского отделения Северной железной дороги-филиала ОАО "РЖД"</t>
  </si>
  <si>
    <t>26457054</t>
  </si>
  <si>
    <t>Мезенский филиал АО "Архангельская областная энергетическая компания"</t>
  </si>
  <si>
    <t>291702001</t>
  </si>
  <si>
    <t>30983402</t>
  </si>
  <si>
    <t>Няндомский филиал АО "Архангельская областная энергетическая компания"</t>
  </si>
  <si>
    <t>291843002</t>
  </si>
  <si>
    <t>26319587</t>
  </si>
  <si>
    <t>ОАО "Архангельский морской торговый порт"</t>
  </si>
  <si>
    <t>2900000134</t>
  </si>
  <si>
    <t>19-10-2002 00:00:00</t>
  </si>
  <si>
    <t>26773777</t>
  </si>
  <si>
    <t>ОАО "РЖД"</t>
  </si>
  <si>
    <t>990801001</t>
  </si>
  <si>
    <t>26453848</t>
  </si>
  <si>
    <t>ОАО "РЖД" Плесецкая дистанция пути</t>
  </si>
  <si>
    <t>31558512</t>
  </si>
  <si>
    <t>ООО "АГТС"</t>
  </si>
  <si>
    <t>2901308154</t>
  </si>
  <si>
    <t>20-12-2021 00:00:00</t>
  </si>
  <si>
    <t>30840657</t>
  </si>
  <si>
    <t>ООО "Альянс"</t>
  </si>
  <si>
    <t>2912006684</t>
  </si>
  <si>
    <t>31-12-2015 00:00:00</t>
  </si>
  <si>
    <t>28815672</t>
  </si>
  <si>
    <t>ООО "АльянсТеплоЭнерго"</t>
  </si>
  <si>
    <t>2901249879</t>
  </si>
  <si>
    <t>21-07-2014 00:00:00</t>
  </si>
  <si>
    <t>26787170</t>
  </si>
  <si>
    <t>ООО "Архбиоэнерго"</t>
  </si>
  <si>
    <t>2901200792</t>
  </si>
  <si>
    <t>12-03-2010 00:00:00</t>
  </si>
  <si>
    <t>26453718</t>
  </si>
  <si>
    <t>ООО "Березник"</t>
  </si>
  <si>
    <t>2922007775</t>
  </si>
  <si>
    <t>30-05-2008 00:00:00</t>
  </si>
  <si>
    <t>27272094</t>
  </si>
  <si>
    <t>ООО "Березниковское теплоснабжающее предприятие"</t>
  </si>
  <si>
    <t>2910004882</t>
  </si>
  <si>
    <t>291001001</t>
  </si>
  <si>
    <t>19-07-2011 00:00:00</t>
  </si>
  <si>
    <t>30840625</t>
  </si>
  <si>
    <t>ООО "ВГС"</t>
  </si>
  <si>
    <t>2907016905</t>
  </si>
  <si>
    <t>20-02-2016 00:00:00</t>
  </si>
  <si>
    <t>28822203</t>
  </si>
  <si>
    <t>ООО "ВТСК"</t>
  </si>
  <si>
    <t>2907015210</t>
  </si>
  <si>
    <t>30-04-2013 00:00:00</t>
  </si>
  <si>
    <t>31454544</t>
  </si>
  <si>
    <t>ООО "Вектор"</t>
  </si>
  <si>
    <t>2918012331</t>
  </si>
  <si>
    <t>21-07-2020 00:00:00</t>
  </si>
  <si>
    <t>27582013</t>
  </si>
  <si>
    <t>ООО "Вельская лесная компания"</t>
  </si>
  <si>
    <t>2907014111</t>
  </si>
  <si>
    <t>01-02-2011 00:00:00</t>
  </si>
  <si>
    <t>31471178</t>
  </si>
  <si>
    <t>ООО "Вельская тепловая компания"</t>
  </si>
  <si>
    <t>2907018155</t>
  </si>
  <si>
    <t>14-11-2019 00:00:00</t>
  </si>
  <si>
    <t>26456362</t>
  </si>
  <si>
    <t>ООО "Вельская энергетическая компания"</t>
  </si>
  <si>
    <t>2907012996</t>
  </si>
  <si>
    <t>10-07-2008 00:00:00</t>
  </si>
  <si>
    <t>27578034</t>
  </si>
  <si>
    <t>ООО "Вилегодск ЖКХ"</t>
  </si>
  <si>
    <t>2909003034</t>
  </si>
  <si>
    <t>290901001</t>
  </si>
  <si>
    <t>11-05-2011 00:00:00</t>
  </si>
  <si>
    <t>28821139</t>
  </si>
  <si>
    <t>ООО "Виноградовский жилкомсервис"</t>
  </si>
  <si>
    <t>2910001779</t>
  </si>
  <si>
    <t>20-06-2005 00:00:00</t>
  </si>
  <si>
    <t>31216037</t>
  </si>
  <si>
    <t>ООО "ГАЗ-ИНВЕСТ"</t>
  </si>
  <si>
    <t>2904029110</t>
  </si>
  <si>
    <t>07-07-2017 00:00:00</t>
  </si>
  <si>
    <t>31294704</t>
  </si>
  <si>
    <t>ООО "ГК "УЛК"</t>
  </si>
  <si>
    <t>2922008546</t>
  </si>
  <si>
    <t>20-09-2011 00:00:00</t>
  </si>
  <si>
    <t>26793006</t>
  </si>
  <si>
    <t>ООО "Газпром теплоэнерго Архангельск"</t>
  </si>
  <si>
    <t>2901252021</t>
  </si>
  <si>
    <t>17-04-2007 00:00:00</t>
  </si>
  <si>
    <t>26783606</t>
  </si>
  <si>
    <t>ООО "Газпром трансгаз Ухта" Приводинское ЛПУМГ</t>
  </si>
  <si>
    <t>1102024468</t>
  </si>
  <si>
    <t>291302001</t>
  </si>
  <si>
    <t>27-08-2002 00:00:00</t>
  </si>
  <si>
    <t>26491322</t>
  </si>
  <si>
    <t>ООО "Газпром трансгаз Ухта" Урдомское ЛПУМГ</t>
  </si>
  <si>
    <t>291502001</t>
  </si>
  <si>
    <t>31222124</t>
  </si>
  <si>
    <t>ООО "Градиант"</t>
  </si>
  <si>
    <t>2901284746</t>
  </si>
  <si>
    <t>11-04-2017 00:00:00</t>
  </si>
  <si>
    <t>27920679</t>
  </si>
  <si>
    <t>ООО "ДвиНорд"</t>
  </si>
  <si>
    <t>2921126258</t>
  </si>
  <si>
    <t>21-06-2012 00:00:00</t>
  </si>
  <si>
    <t>26459035</t>
  </si>
  <si>
    <t>ООО "Двина"</t>
  </si>
  <si>
    <t>2921010990</t>
  </si>
  <si>
    <t>14-05-2008 00:00:00</t>
  </si>
  <si>
    <t>26770536</t>
  </si>
  <si>
    <t>ООО "ЕмецкСтройСервис"</t>
  </si>
  <si>
    <t>2923006012</t>
  </si>
  <si>
    <t>23-07-2009 00:00:00</t>
  </si>
  <si>
    <t>26788683</t>
  </si>
  <si>
    <t>ООО "Емецкое теплоснабжающее предприятие"</t>
  </si>
  <si>
    <t>2923006245</t>
  </si>
  <si>
    <t>23-07-2010 00:00:00</t>
  </si>
  <si>
    <t>26768894</t>
  </si>
  <si>
    <t>ООО "ЖКХ Кокшеньга"</t>
  </si>
  <si>
    <t>2907013799</t>
  </si>
  <si>
    <t>08-06-2010 00:00:00</t>
  </si>
  <si>
    <t>26355672</t>
  </si>
  <si>
    <t>ООО "ЖКХ Малодоры"</t>
  </si>
  <si>
    <t>2922007704</t>
  </si>
  <si>
    <t>10-04-2008 00:00:00</t>
  </si>
  <si>
    <t>26456802</t>
  </si>
  <si>
    <t>ООО "Жилищно-коммунальное хозяйство Регион"</t>
  </si>
  <si>
    <t>2909003010</t>
  </si>
  <si>
    <t>07-05-2009 00:00:00</t>
  </si>
  <si>
    <t>28078875</t>
  </si>
  <si>
    <t>ООО "ЗеленникЛес"</t>
  </si>
  <si>
    <t>2908004765</t>
  </si>
  <si>
    <t>23-05-2012 00:00:00</t>
  </si>
  <si>
    <t>26355594</t>
  </si>
  <si>
    <t>ООО "Ильинск ЖКХ"</t>
  </si>
  <si>
    <t>2909002320</t>
  </si>
  <si>
    <t>13-10-2004 00:00:00</t>
  </si>
  <si>
    <t>30859242</t>
  </si>
  <si>
    <t>ООО "ККП"</t>
  </si>
  <si>
    <t>2901254269</t>
  </si>
  <si>
    <t>12-01-2015 00:00:00</t>
  </si>
  <si>
    <t>28856024</t>
  </si>
  <si>
    <t>ООО "КМ ТЭР"</t>
  </si>
  <si>
    <t>2923007175</t>
  </si>
  <si>
    <t>17-10-2014 00:00:00</t>
  </si>
  <si>
    <t>30850137</t>
  </si>
  <si>
    <t>ООО "КРИСТАЛЛ"</t>
  </si>
  <si>
    <t>2912006733</t>
  </si>
  <si>
    <t>12-08-2016 00:00:00</t>
  </si>
  <si>
    <t>31001040</t>
  </si>
  <si>
    <t>ООО "КТС"</t>
  </si>
  <si>
    <t>2914003625</t>
  </si>
  <si>
    <t>07-06-2016 00:00:00</t>
  </si>
  <si>
    <t>26355612</t>
  </si>
  <si>
    <t>ООО "Каргопольские тепловые сети"</t>
  </si>
  <si>
    <t>2911005649</t>
  </si>
  <si>
    <t>17-10-2007 00:00:00</t>
  </si>
  <si>
    <t>30988152</t>
  </si>
  <si>
    <t>ООО "Каскад"</t>
  </si>
  <si>
    <t>2901286856</t>
  </si>
  <si>
    <t>10-07-2017 00:00:00</t>
  </si>
  <si>
    <t>26767363</t>
  </si>
  <si>
    <t>ООО "Коммунальные системы Поморья"</t>
  </si>
  <si>
    <t>2901202398</t>
  </si>
  <si>
    <t>11-08-2010 00:00:00</t>
  </si>
  <si>
    <t>28264009</t>
  </si>
  <si>
    <t>ООО "Кондратовское"</t>
  </si>
  <si>
    <t>2908003698</t>
  </si>
  <si>
    <t>25-07-2003 00:00:00</t>
  </si>
  <si>
    <t>28536031</t>
  </si>
  <si>
    <t>ООО "Коношский хлебозавод"</t>
  </si>
  <si>
    <t>2912006268</t>
  </si>
  <si>
    <t>25-12-2012 00:00:00</t>
  </si>
  <si>
    <t>28262656</t>
  </si>
  <si>
    <t>ООО "КотласСтрой-Инвест"</t>
  </si>
  <si>
    <t>2904017890</t>
  </si>
  <si>
    <t>20-12-2006 00:00:00</t>
  </si>
  <si>
    <t>26834886</t>
  </si>
  <si>
    <t>ООО "Кристалл Севера"</t>
  </si>
  <si>
    <t>2923006319</t>
  </si>
  <si>
    <t>16-11-2010 00:00:00</t>
  </si>
  <si>
    <t>31342364</t>
  </si>
  <si>
    <t>ООО "ЛТК"</t>
  </si>
  <si>
    <t>2901294110</t>
  </si>
  <si>
    <t>28821507</t>
  </si>
  <si>
    <t>ООО "Лето"</t>
  </si>
  <si>
    <t>2909003179</t>
  </si>
  <si>
    <t>01-08-2014 00:00:00</t>
  </si>
  <si>
    <t>27507363</t>
  </si>
  <si>
    <t>ООО "МПМК"</t>
  </si>
  <si>
    <t>2908004701</t>
  </si>
  <si>
    <t>11-08-2011 00:00:00</t>
  </si>
  <si>
    <t>26786676</t>
  </si>
  <si>
    <t>ООО "МХО "Козьмино теплострой"</t>
  </si>
  <si>
    <t>2915004068</t>
  </si>
  <si>
    <t>18-01-2010 00:00:00</t>
  </si>
  <si>
    <t>31347944</t>
  </si>
  <si>
    <t>ООО "Мезенская теплоснабжающая компания"</t>
  </si>
  <si>
    <t>2901294127</t>
  </si>
  <si>
    <t>14-10-2019 00:00:00</t>
  </si>
  <si>
    <t>31454034</t>
  </si>
  <si>
    <t>ООО "НЕЙТРАЛЬ"</t>
  </si>
  <si>
    <t>2923007640</t>
  </si>
  <si>
    <t>06-11-2020 00:00:00</t>
  </si>
  <si>
    <t>31483731</t>
  </si>
  <si>
    <t>ООО "НИК"</t>
  </si>
  <si>
    <t>2918012405</t>
  </si>
  <si>
    <t>31238953</t>
  </si>
  <si>
    <t>ООО "Объединение котельных и тепловых сетей"</t>
  </si>
  <si>
    <t>2904030161</t>
  </si>
  <si>
    <t>09-11-2018 00:00:00</t>
  </si>
  <si>
    <t>31388683</t>
  </si>
  <si>
    <t>ООО "ПАО ТСК-2"</t>
  </si>
  <si>
    <t>2901299157</t>
  </si>
  <si>
    <t>31-10-2019 00:00:00</t>
  </si>
  <si>
    <t>26355556</t>
  </si>
  <si>
    <t>ООО "ПКТС"</t>
  </si>
  <si>
    <t>2906006238</t>
  </si>
  <si>
    <t>04-07-2005 00:00:00</t>
  </si>
  <si>
    <t>26444355</t>
  </si>
  <si>
    <t>ООО "Павловск ЖКХ"</t>
  </si>
  <si>
    <t>2909002440</t>
  </si>
  <si>
    <t>21-12-2005 00:00:00</t>
  </si>
  <si>
    <t>28821128</t>
  </si>
  <si>
    <t>ООО "Пинега"</t>
  </si>
  <si>
    <t>2923007104</t>
  </si>
  <si>
    <t>08-07-2014 00:00:00</t>
  </si>
  <si>
    <t>31221919</t>
  </si>
  <si>
    <t>ООО "Помор"</t>
  </si>
  <si>
    <t>2901289568</t>
  </si>
  <si>
    <t>13-12-2017 00:00:00</t>
  </si>
  <si>
    <t>28466681</t>
  </si>
  <si>
    <t>2921126730</t>
  </si>
  <si>
    <t>13-08-2013 00:00:00</t>
  </si>
  <si>
    <t>26796916</t>
  </si>
  <si>
    <t>ООО "Поморские электросети"</t>
  </si>
  <si>
    <t>2901207808</t>
  </si>
  <si>
    <t>31204977</t>
  </si>
  <si>
    <t>ООО "Приморская Теплоснабжающая Компания"</t>
  </si>
  <si>
    <t>2901291990</t>
  </si>
  <si>
    <t>31515778</t>
  </si>
  <si>
    <t>ООО "Р-Сервис"</t>
  </si>
  <si>
    <t>2910005276</t>
  </si>
  <si>
    <t>09-09-2021 00:00:00</t>
  </si>
  <si>
    <t>26355656</t>
  </si>
  <si>
    <t>ООО "РН-Морской терминал Архангельск"</t>
  </si>
  <si>
    <t>2921009226</t>
  </si>
  <si>
    <t>09-11-2005 00:00:00</t>
  </si>
  <si>
    <t>31348781</t>
  </si>
  <si>
    <t>ООО "РЭП 1"</t>
  </si>
  <si>
    <t>2901265373</t>
  </si>
  <si>
    <t>19-02-2016 00:00:00</t>
  </si>
  <si>
    <t>28505043</t>
  </si>
  <si>
    <t>ООО "Реал-Сервис"</t>
  </si>
  <si>
    <t>2901127775</t>
  </si>
  <si>
    <t>06-05-2014 00:00:00</t>
  </si>
  <si>
    <t>31341999</t>
  </si>
  <si>
    <t>ООО "РемСтройСервис"</t>
  </si>
  <si>
    <t>2923006774</t>
  </si>
  <si>
    <t>31448543</t>
  </si>
  <si>
    <t>ООО "СРК"</t>
  </si>
  <si>
    <t>2901150333</t>
  </si>
  <si>
    <t>08-08-2020 00:00:00</t>
  </si>
  <si>
    <t>26794594</t>
  </si>
  <si>
    <t>ООО "СТВ"</t>
  </si>
  <si>
    <t>2904008254</t>
  </si>
  <si>
    <t>29-07-2002 00:00:00</t>
  </si>
  <si>
    <t>28041390</t>
  </si>
  <si>
    <t>ООО "СТК"</t>
  </si>
  <si>
    <t>2920014777</t>
  </si>
  <si>
    <t>10-10-2012 00:00:00</t>
  </si>
  <si>
    <t>26355651</t>
  </si>
  <si>
    <t>ООО "Савинскжилсервис"</t>
  </si>
  <si>
    <t>2920011293</t>
  </si>
  <si>
    <t>25-12-2006 00:00:00</t>
  </si>
  <si>
    <t>28264881</t>
  </si>
  <si>
    <t>ООО "Север Тепло"</t>
  </si>
  <si>
    <t>2919007158</t>
  </si>
  <si>
    <t>27-10-2011 00:00:00</t>
  </si>
  <si>
    <t>28221601</t>
  </si>
  <si>
    <t>ООО "Северная Двина"</t>
  </si>
  <si>
    <t>2923006943</t>
  </si>
  <si>
    <t>26-03-2013 00:00:00</t>
  </si>
  <si>
    <t>31204971</t>
  </si>
  <si>
    <t>ООО "Северная Энергетическая Компания - Беломорье"</t>
  </si>
  <si>
    <t>2923007418</t>
  </si>
  <si>
    <t>30359077</t>
  </si>
  <si>
    <t>ООО "Северная Энергетическая Компания"</t>
  </si>
  <si>
    <t>2901192407</t>
  </si>
  <si>
    <t>10-10-2011 00:00:00</t>
  </si>
  <si>
    <t>31443972</t>
  </si>
  <si>
    <t>ООО "Северный Дом"</t>
  </si>
  <si>
    <t>2923007633</t>
  </si>
  <si>
    <t>28455898</t>
  </si>
  <si>
    <t>ООО "Северо-западная консалтинговая компания"</t>
  </si>
  <si>
    <t>2920013847</t>
  </si>
  <si>
    <t>25-11-2010 00:00:00</t>
  </si>
  <si>
    <t>26355644</t>
  </si>
  <si>
    <t>ООО "Сийское"</t>
  </si>
  <si>
    <t>2919006299</t>
  </si>
  <si>
    <t>23-01-2007 00:00:00</t>
  </si>
  <si>
    <t>31232082</t>
  </si>
  <si>
    <t>ООО "Содействие-НЕРУД"</t>
  </si>
  <si>
    <t>2906008443</t>
  </si>
  <si>
    <t>06-02-2016 00:00:00</t>
  </si>
  <si>
    <t>26849213</t>
  </si>
  <si>
    <t>ООО "Соловки Электросбыт"</t>
  </si>
  <si>
    <t>2921012042</t>
  </si>
  <si>
    <t>28-02-2011 00:00:00</t>
  </si>
  <si>
    <t>31204923</t>
  </si>
  <si>
    <t>ООО "Спец-ТОН-Архангельск"</t>
  </si>
  <si>
    <t>2901207290</t>
  </si>
  <si>
    <t>12-10-2010 00:00:00</t>
  </si>
  <si>
    <t>26788503</t>
  </si>
  <si>
    <t>ООО "СпецТранс"</t>
  </si>
  <si>
    <t>2901198487</t>
  </si>
  <si>
    <t>24-12-2009 00:00:00</t>
  </si>
  <si>
    <t>26355637</t>
  </si>
  <si>
    <t>ООО "Стройсервис"</t>
  </si>
  <si>
    <t>2918009770</t>
  </si>
  <si>
    <t>02-02-2011 00:00:00</t>
  </si>
  <si>
    <t>28796502</t>
  </si>
  <si>
    <t>ООО "Т-Сервис"</t>
  </si>
  <si>
    <t>2910005075</t>
  </si>
  <si>
    <t>24-07-2014 00:00:00</t>
  </si>
  <si>
    <t>30371991</t>
  </si>
  <si>
    <t>ООО "ТСП Холмогоры"</t>
  </si>
  <si>
    <t>2923007344</t>
  </si>
  <si>
    <t>16-10-2015 00:00:00</t>
  </si>
  <si>
    <t>31356102</t>
  </si>
  <si>
    <t>ООО "ТСП"</t>
  </si>
  <si>
    <t>2920016862</t>
  </si>
  <si>
    <t>22-11-2019 00:00:00</t>
  </si>
  <si>
    <t>28505689</t>
  </si>
  <si>
    <t>ООО "ТЭПАК"</t>
  </si>
  <si>
    <t>2901245747</t>
  </si>
  <si>
    <t>07-05-2014 00:00:00</t>
  </si>
  <si>
    <t>30884660</t>
  </si>
  <si>
    <t>ООО "Тельмица"</t>
  </si>
  <si>
    <t>2901221143</t>
  </si>
  <si>
    <t>30-11-2011 00:00:00</t>
  </si>
  <si>
    <t>31540793</t>
  </si>
  <si>
    <t>ООО "Тепло"</t>
  </si>
  <si>
    <t>2907018652</t>
  </si>
  <si>
    <t>28272628</t>
  </si>
  <si>
    <t>ООО "ТеплоСнаб"</t>
  </si>
  <si>
    <t>2922008803</t>
  </si>
  <si>
    <t>25-04-2013 00:00:00</t>
  </si>
  <si>
    <t>31221943</t>
  </si>
  <si>
    <t>ООО "Теплолайн"</t>
  </si>
  <si>
    <t>2920016252</t>
  </si>
  <si>
    <t>24-10-2016 00:00:00</t>
  </si>
  <si>
    <t>30372616</t>
  </si>
  <si>
    <t>ООО "Теплоресурс"</t>
  </si>
  <si>
    <t>2907016373</t>
  </si>
  <si>
    <t>02-03-2015 00:00:00</t>
  </si>
  <si>
    <t>28511473</t>
  </si>
  <si>
    <t>ООО "Теплосервис"</t>
  </si>
  <si>
    <t>2907015570</t>
  </si>
  <si>
    <t>20-11-2013 00:00:00</t>
  </si>
  <si>
    <t>30984445</t>
  </si>
  <si>
    <t>ООО "Теплоснаб"</t>
  </si>
  <si>
    <t>2912006814</t>
  </si>
  <si>
    <t>22-03-2017 00:00:00</t>
  </si>
  <si>
    <t>26788746</t>
  </si>
  <si>
    <t>2921011754</t>
  </si>
  <si>
    <t>06-05-2010 00:00:00</t>
  </si>
  <si>
    <t>28469374</t>
  </si>
  <si>
    <t>ООО "Теплострой"</t>
  </si>
  <si>
    <t>2907015524</t>
  </si>
  <si>
    <t>24-10-2013 00:00:00</t>
  </si>
  <si>
    <t>31518911</t>
  </si>
  <si>
    <t>ООО "Теплохолдинг Коноша"</t>
  </si>
  <si>
    <t>2912007007</t>
  </si>
  <si>
    <t>30414608</t>
  </si>
  <si>
    <t>ООО "Теплоэнерго"</t>
  </si>
  <si>
    <t>2912006620</t>
  </si>
  <si>
    <t>10-08-2015 00:00:00</t>
  </si>
  <si>
    <t>28814879</t>
  </si>
  <si>
    <t>ООО "Трансавто"</t>
  </si>
  <si>
    <t>2910004650</t>
  </si>
  <si>
    <t>10-12-2008 00:00:00</t>
  </si>
  <si>
    <t>30858140</t>
  </si>
  <si>
    <t>ООО "Трансресурс"</t>
  </si>
  <si>
    <t>2901246564</t>
  </si>
  <si>
    <t>02-04-2014 00:00:00</t>
  </si>
  <si>
    <t>31211911</t>
  </si>
  <si>
    <t>ООО "Трест Сервис"</t>
  </si>
  <si>
    <t>2904022428</t>
  </si>
  <si>
    <t>27570621</t>
  </si>
  <si>
    <t>ООО "УК "Весна"</t>
  </si>
  <si>
    <t>2924005220</t>
  </si>
  <si>
    <t>292401001</t>
  </si>
  <si>
    <t>09-09-2010 00:00:00</t>
  </si>
  <si>
    <t>31388716</t>
  </si>
  <si>
    <t>ООО "УК "ЖКС+"</t>
  </si>
  <si>
    <t>2912006740</t>
  </si>
  <si>
    <t>01-09-2016 00:00:00</t>
  </si>
  <si>
    <t>28155285</t>
  </si>
  <si>
    <t>ООО "УК "Мегаполис"</t>
  </si>
  <si>
    <t>2901197885</t>
  </si>
  <si>
    <t>07-12-2009 00:00:00</t>
  </si>
  <si>
    <t>27272125</t>
  </si>
  <si>
    <t>ООО "УК "Сервис"</t>
  </si>
  <si>
    <t>2910004868</t>
  </si>
  <si>
    <t>07-04-2011 00:00:00</t>
  </si>
  <si>
    <t>26453329</t>
  </si>
  <si>
    <t>ООО "УК "Уютный город"</t>
  </si>
  <si>
    <t>2924005075</t>
  </si>
  <si>
    <t>06-02-2009 00:00:00</t>
  </si>
  <si>
    <t>30371133</t>
  </si>
  <si>
    <t>ООО "Удар"</t>
  </si>
  <si>
    <t>2908004966</t>
  </si>
  <si>
    <t>21-08-2015 00:00:00</t>
  </si>
  <si>
    <t>27578072</t>
  </si>
  <si>
    <t>ООО "Управдом"</t>
  </si>
  <si>
    <t>2909001076</t>
  </si>
  <si>
    <t>06-04-2011 00:00:00</t>
  </si>
  <si>
    <t>28799179</t>
  </si>
  <si>
    <t>ООО "Управляющая жилищная компания"</t>
  </si>
  <si>
    <t>2921010743</t>
  </si>
  <si>
    <t>26-12-2007 00:00:00</t>
  </si>
  <si>
    <t>26453816</t>
  </si>
  <si>
    <t>ООО "Уют-2"</t>
  </si>
  <si>
    <t>2920011448</t>
  </si>
  <si>
    <t>10-01-2007 00:00:00</t>
  </si>
  <si>
    <t>31206276</t>
  </si>
  <si>
    <t>ООО "Уют-Энерго"</t>
  </si>
  <si>
    <t>2920016693</t>
  </si>
  <si>
    <t>06-09-2018 00:00:00</t>
  </si>
  <si>
    <t>28447236</t>
  </si>
  <si>
    <t>ООО "Уютный город"</t>
  </si>
  <si>
    <t>2924005452</t>
  </si>
  <si>
    <t>23-05-2013 00:00:00</t>
  </si>
  <si>
    <t>28272974</t>
  </si>
  <si>
    <t>ООО "Фарватер"</t>
  </si>
  <si>
    <t>2901230116</t>
  </si>
  <si>
    <t>13-09-2012 00:00:00</t>
  </si>
  <si>
    <t>31075247</t>
  </si>
  <si>
    <t>ООО "ФинансГрупп"</t>
  </si>
  <si>
    <t>3525369837</t>
  </si>
  <si>
    <t>322501001</t>
  </si>
  <si>
    <t>25-02-2016 00:00:00</t>
  </si>
  <si>
    <t>27584055</t>
  </si>
  <si>
    <t>ООО "Холмогорское ТСП"</t>
  </si>
  <si>
    <t>2923006541</t>
  </si>
  <si>
    <t>30794652</t>
  </si>
  <si>
    <t>ООО "Шангальский ЖКС"</t>
  </si>
  <si>
    <t>2922009317</t>
  </si>
  <si>
    <t>30-09-2015 00:00:00</t>
  </si>
  <si>
    <t>31448842</t>
  </si>
  <si>
    <t>ООО "Энергия Севера"</t>
  </si>
  <si>
    <t>2918011948</t>
  </si>
  <si>
    <t>27-06-2018 00:00:00</t>
  </si>
  <si>
    <t>31365406</t>
  </si>
  <si>
    <t>ООО "Энерго-Спец"</t>
  </si>
  <si>
    <t>2901297174</t>
  </si>
  <si>
    <t>19-12-2019 00:00:00</t>
  </si>
  <si>
    <t>30857803</t>
  </si>
  <si>
    <t>ООО "Энергоград"</t>
  </si>
  <si>
    <t>2918011480</t>
  </si>
  <si>
    <t>27-04-2016 00:00:00</t>
  </si>
  <si>
    <t>26456952</t>
  </si>
  <si>
    <t>ООО "Энергосфера"</t>
  </si>
  <si>
    <t>2915004011</t>
  </si>
  <si>
    <t>18-06-2009 00:00:00</t>
  </si>
  <si>
    <t>30840619</t>
  </si>
  <si>
    <t>ООО «АГТС»</t>
  </si>
  <si>
    <t>2901265172</t>
  </si>
  <si>
    <t>12-02-2016 00:00:00</t>
  </si>
  <si>
    <t>31205725</t>
  </si>
  <si>
    <t>ООО «ВТК»</t>
  </si>
  <si>
    <t>2907017610</t>
  </si>
  <si>
    <t>27-11-2017 00:00:00</t>
  </si>
  <si>
    <t>30878809</t>
  </si>
  <si>
    <t>ООО «КотласСтрой-Инвест»</t>
  </si>
  <si>
    <t>2904028532</t>
  </si>
  <si>
    <t>28872341</t>
  </si>
  <si>
    <t>ООО «Строй-базис»</t>
  </si>
  <si>
    <t>2905008923</t>
  </si>
  <si>
    <t>30856720</t>
  </si>
  <si>
    <t>ООО «Теплодом»</t>
  </si>
  <si>
    <t>2907017176</t>
  </si>
  <si>
    <t>29-08-2016 00:00:00</t>
  </si>
  <si>
    <t>30842932</t>
  </si>
  <si>
    <t>ООО «Теплоэнергосервис»</t>
  </si>
  <si>
    <t>2904028518</t>
  </si>
  <si>
    <t>10-08-2016 00:00:00</t>
  </si>
  <si>
    <t>30840631</t>
  </si>
  <si>
    <t>ООО «Штиль»</t>
  </si>
  <si>
    <t>2923007217</t>
  </si>
  <si>
    <t>04-02-2015 00:00:00</t>
  </si>
  <si>
    <t>28544569</t>
  </si>
  <si>
    <t>ООО ПК "Энергия Севера"</t>
  </si>
  <si>
    <t>2901248674</t>
  </si>
  <si>
    <t>04-06-2014 00:00:00</t>
  </si>
  <si>
    <t>31410819</t>
  </si>
  <si>
    <t>ООО ПКП "Титан"</t>
  </si>
  <si>
    <t>2901008961</t>
  </si>
  <si>
    <t>27584252</t>
  </si>
  <si>
    <t>ООО РЭП "СФЕРА"</t>
  </si>
  <si>
    <t>2921012050</t>
  </si>
  <si>
    <t>31529738</t>
  </si>
  <si>
    <t>ООО ТехЭнерго"</t>
  </si>
  <si>
    <t>2901300042</t>
  </si>
  <si>
    <t>20-01-2000 00:00:00</t>
  </si>
  <si>
    <t>30844954</t>
  </si>
  <si>
    <t>ООО УК "Жилуправление"</t>
  </si>
  <si>
    <t>2922009194</t>
  </si>
  <si>
    <t>23-01-2015 00:00:00</t>
  </si>
  <si>
    <t>30430689</t>
  </si>
  <si>
    <t>ОП "Архангельское" АО "ГУ ЖКХ"</t>
  </si>
  <si>
    <t>290245001</t>
  </si>
  <si>
    <t>13-05-2009 00:00:00</t>
  </si>
  <si>
    <t>26355512</t>
  </si>
  <si>
    <t>ПАО "Северное речное пароходство"</t>
  </si>
  <si>
    <t>2901015750</t>
  </si>
  <si>
    <t>15-12-2002 00:00:00</t>
  </si>
  <si>
    <t>26484792</t>
  </si>
  <si>
    <t>ПАО "ТГК-2"</t>
  </si>
  <si>
    <t>7606053324</t>
  </si>
  <si>
    <t>290131002</t>
  </si>
  <si>
    <t>19-04-2005 00:00:00</t>
  </si>
  <si>
    <t>26523308</t>
  </si>
  <si>
    <t>760601001</t>
  </si>
  <si>
    <t>26318555</t>
  </si>
  <si>
    <t>ПАО «Россети Северо-Запад»</t>
  </si>
  <si>
    <t>7802312751</t>
  </si>
  <si>
    <t>470501001</t>
  </si>
  <si>
    <t>23-12-2004 00:00:00</t>
  </si>
  <si>
    <t>26354766</t>
  </si>
  <si>
    <t>Пинежское МП ЖКХ</t>
  </si>
  <si>
    <t>2919000794</t>
  </si>
  <si>
    <t>30-11-2002 00:00:00</t>
  </si>
  <si>
    <t>28489874</t>
  </si>
  <si>
    <t>Потребительское общество "Вельская межрайбаза"</t>
  </si>
  <si>
    <t>2907015620</t>
  </si>
  <si>
    <t>04-12-2013 00:00:00</t>
  </si>
  <si>
    <t>26459131</t>
  </si>
  <si>
    <t>Приморский филиал АО "Архангельская областная энергетическая компания"</t>
  </si>
  <si>
    <t>290102001</t>
  </si>
  <si>
    <t>31438271</t>
  </si>
  <si>
    <t>РТРС</t>
  </si>
  <si>
    <t>7717127211</t>
  </si>
  <si>
    <t>20-08-2020 00:00:00</t>
  </si>
  <si>
    <t>26355529</t>
  </si>
  <si>
    <t>СМУП "Белое озеро"</t>
  </si>
  <si>
    <t>2902046374</t>
  </si>
  <si>
    <t>27-11-2003 00:00:00</t>
  </si>
  <si>
    <t>26792767</t>
  </si>
  <si>
    <t>СМУП ЖКХ "ГОРВИК"</t>
  </si>
  <si>
    <t>2902007022</t>
  </si>
  <si>
    <t>30840637</t>
  </si>
  <si>
    <t>СПК "РК "Беломор"</t>
  </si>
  <si>
    <t>2921001636</t>
  </si>
  <si>
    <t>27870366</t>
  </si>
  <si>
    <t>СПК "РК "Север"</t>
  </si>
  <si>
    <t>2917000164</t>
  </si>
  <si>
    <t>291701001</t>
  </si>
  <si>
    <t>28-10-2002 00:00:00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</si>
  <si>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</si>
  <si>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</si>
  <si>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</si>
  <si>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</si>
  <si>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</si>
  <si>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</si>
  <si>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</si>
  <si>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</si>
  <si>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26491327</t>
  </si>
  <si>
    <t>Северный филиал ООО "Газпром энерго"</t>
  </si>
  <si>
    <t>20-12-2002 00:00:00</t>
  </si>
  <si>
    <t>26355636</t>
  </si>
  <si>
    <t>Сельскохозяйственная артель (колхоз) "Ступинское"</t>
  </si>
  <si>
    <t>2918000985</t>
  </si>
  <si>
    <t>27-12-2002 00:00:00</t>
  </si>
  <si>
    <t>26459167</t>
  </si>
  <si>
    <t>Соловецкий филиал АО "Архангельская областная энергетическая компания"</t>
  </si>
  <si>
    <t>291102001</t>
  </si>
  <si>
    <t>26355653</t>
  </si>
  <si>
    <t>Учреждение "Базовый санаторий "Беломорье"</t>
  </si>
  <si>
    <t>2921000738</t>
  </si>
  <si>
    <t>30-10-2002 00:00:00</t>
  </si>
  <si>
    <t>26355537</t>
  </si>
  <si>
    <t>ФБУ "Администрация "Севводпуть"</t>
  </si>
  <si>
    <t>2904006994</t>
  </si>
  <si>
    <t>07-01-2003 00:00:00</t>
  </si>
  <si>
    <t>30949446</t>
  </si>
  <si>
    <t>ФГБУ "ЦЖКУ" Минобороны России (Филиал по ОСК Северного флота)</t>
  </si>
  <si>
    <t>7729314745</t>
  </si>
  <si>
    <t>290245005</t>
  </si>
  <si>
    <t>20-03-2017 00:00:00</t>
  </si>
  <si>
    <t>26454294</t>
  </si>
  <si>
    <t>ФГКУ комбинат "Полярник"</t>
  </si>
  <si>
    <t>2912000690</t>
  </si>
  <si>
    <t>28422072</t>
  </si>
  <si>
    <t>ФГУП "РТРС"</t>
  </si>
  <si>
    <t>771701001</t>
  </si>
  <si>
    <t>26319614</t>
  </si>
  <si>
    <t>ФКУ ИК-1 УФСИН России по Архангельской области</t>
  </si>
  <si>
    <t>2901086624</t>
  </si>
  <si>
    <t>24-12-2002 00:00:00</t>
  </si>
  <si>
    <t>26355676</t>
  </si>
  <si>
    <t>ФКУ ИК-12 УФСИН России по  Архангельской области</t>
  </si>
  <si>
    <t>2923002226</t>
  </si>
  <si>
    <t>26355568</t>
  </si>
  <si>
    <t>ФКУ ИК-14 УФСИН России по Архангельской области</t>
  </si>
  <si>
    <t>2907001458</t>
  </si>
  <si>
    <t>26355554</t>
  </si>
  <si>
    <t>ФКУ ИК-16 УФСИН России по Архангельской области</t>
  </si>
  <si>
    <t>2906005160</t>
  </si>
  <si>
    <t>22-12-1999 00:00:00</t>
  </si>
  <si>
    <t>26471424</t>
  </si>
  <si>
    <t>ФКУ ИК-19 ОУХД УФСИН России по Архангельской области</t>
  </si>
  <si>
    <t>2919005087</t>
  </si>
  <si>
    <t>26771820</t>
  </si>
  <si>
    <t>ФКУ ИК-21 ОУХД УФСИН России по Архангельской области</t>
  </si>
  <si>
    <t>2920008068</t>
  </si>
  <si>
    <t>14-11-2002 00:00:00</t>
  </si>
  <si>
    <t>27502010</t>
  </si>
  <si>
    <t>ФКУ ИК-28 ОУХД УФСИН России по Архангельской области</t>
  </si>
  <si>
    <t>2912003370</t>
  </si>
  <si>
    <t>30-09-2002 00:00:00</t>
  </si>
  <si>
    <t>26355647</t>
  </si>
  <si>
    <t>ФКУ ИК-29 УФСИН России по Архангельской области</t>
  </si>
  <si>
    <t>2920003609</t>
  </si>
  <si>
    <t>10-09-2002 00:00:00</t>
  </si>
  <si>
    <t>28427583</t>
  </si>
  <si>
    <t>ФКУ ИК-4 УФСИН России по Архангельской области</t>
  </si>
  <si>
    <t>2904009748</t>
  </si>
  <si>
    <t>22-11-2013 00:00:00</t>
  </si>
  <si>
    <t>27583098</t>
  </si>
  <si>
    <t>ФКУ ИК-5 УФСИН России по Архангельской области</t>
  </si>
  <si>
    <t>2905006154</t>
  </si>
  <si>
    <t>23-10-2002 00:00:00</t>
  </si>
  <si>
    <t>30478000</t>
  </si>
  <si>
    <t>ФКУ ИК-7 УФСИН России по Архангельской области</t>
  </si>
  <si>
    <t>2901084151</t>
  </si>
  <si>
    <t>26355510</t>
  </si>
  <si>
    <t>открытое акционерное общество "Соломбальский лесопильно-деревообрабатывающий комбинат"</t>
  </si>
  <si>
    <t>2901010706</t>
  </si>
  <si>
    <t>29-11-2002 00:00:00</t>
  </si>
  <si>
    <t>WARM</t>
  </si>
  <si>
    <t>26.04.2022 21:53:40</t>
  </si>
  <si>
    <t>945</t>
  </si>
  <si>
    <t>163053,  г. Архангельск, аэропорт Талаги, д. 8</t>
  </si>
  <si>
    <t>Распеченюк Александр Викторович</t>
  </si>
  <si>
    <t>Шестакова Ирина Сергеевна</t>
  </si>
  <si>
    <t>Начальник отдела экономики, коммерции и инвестиций</t>
  </si>
  <si>
    <t>tarif@arhaero.ru</t>
  </si>
  <si>
    <t>(8182)608-999 доб. 16-03</t>
  </si>
  <si>
    <t>Архангельск, Архангельск (11701000);</t>
  </si>
  <si>
    <t>Тариф на услуги по передаче тепловой энергии</t>
  </si>
  <si>
    <t>Система централизованного теплоснабжения</t>
  </si>
  <si>
    <t>https://portal.eias.ru/Portal/DownloadPage.aspx?type=12&amp;guid=312fe55e-248f-4889-a462-bd18ca27a16f</t>
  </si>
  <si>
    <t>https://zakupki.gov.ru/223/clause/public/order-clause/info/documents.html?clauseId=5699&amp;clauseInfoId=460385&amp;versioned=&amp;activeTab=1</t>
  </si>
  <si>
    <t>https://portal.eias.ru/Portal/DownloadPage.aspx?type=12&amp;guid=15f74d1a-0165-487e-8f43-a0b50655801b</t>
  </si>
  <si>
    <t>Закупочные процедуры в части передачи тепловой энергии не проводились</t>
  </si>
  <si>
    <t>ФЗ№223-ФЗот18июля2011года,Положениеозакупках</t>
  </si>
</sst>
</file>

<file path=xl/styles.xml><?xml version="1.0" encoding="utf-8"?>
<styleSheet xmlns="http://schemas.openxmlformats.org/spreadsheetml/2006/main">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00"/>
    <numFmt numFmtId="170" formatCode="_-* #,##0.00[$€-1]_-;\-* #,##0.00[$€-1]_-;_-* &quot;-&quot;??[$€-1]_-"/>
    <numFmt numFmtId="171" formatCode="000000"/>
    <numFmt numFmtId="172" formatCode="#,##0.0"/>
    <numFmt numFmtId="173" formatCode="#,##0.0000"/>
  </numFmts>
  <fonts count="108">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sz val="1"/>
      <name val="Webdings2"/>
      <charset val="204"/>
    </font>
    <font>
      <b/>
      <sz val="1"/>
      <name val="Tahoma"/>
      <family val="2"/>
      <charset val="204"/>
    </font>
    <font>
      <sz val="1"/>
      <color indexed="10"/>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rgb="FFBCBCBC"/>
      </left>
      <right style="thin">
        <color rgb="FFBCBCBC"/>
      </right>
      <top style="thin">
        <color rgb="FFBCBCBC"/>
      </top>
      <bottom style="thin">
        <color rgb="FFBCBCBC"/>
      </bottom>
      <diagonal/>
    </border>
    <border>
      <left style="thin">
        <color indexed="22"/>
      </left>
      <right style="thin">
        <color indexed="22"/>
      </right>
      <top style="thin">
        <color indexed="22"/>
      </top>
      <bottom style="double">
        <color indexed="55"/>
      </bottom>
      <diagonal/>
    </border>
  </borders>
  <cellStyleXfs count="102">
    <xf numFmtId="49" fontId="0" fillId="0" borderId="0" applyBorder="0">
      <alignment vertical="top"/>
    </xf>
    <xf numFmtId="0" fontId="3" fillId="0" borderId="0"/>
    <xf numFmtId="170"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168" fontId="4" fillId="0" borderId="0" applyFont="0" applyFill="0" applyBorder="0" applyAlignment="0" applyProtection="0"/>
    <xf numFmtId="172" fontId="6" fillId="2" borderId="0">
      <protection locked="0"/>
    </xf>
    <xf numFmtId="0" fontId="15" fillId="0" borderId="0" applyFill="0" applyBorder="0" applyProtection="0">
      <alignment vertical="center"/>
    </xf>
    <xf numFmtId="169" fontId="6" fillId="2" borderId="0">
      <protection locked="0"/>
    </xf>
    <xf numFmtId="173"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6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21" fillId="0" borderId="0"/>
    <xf numFmtId="0" fontId="70" fillId="0" borderId="0"/>
    <xf numFmtId="0" fontId="71" fillId="0" borderId="0"/>
    <xf numFmtId="0" fontId="2" fillId="0" borderId="0"/>
    <xf numFmtId="0" fontId="37" fillId="6" borderId="0" applyNumberFormat="0" applyBorder="0" applyAlignment="0">
      <alignment horizontal="left" vertical="center"/>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7" fillId="0" borderId="0" applyNumberFormat="0" applyFill="0" applyBorder="0" applyAlignment="0" applyProtection="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3" fillId="17" borderId="0" applyNumberFormat="0" applyBorder="0" applyAlignment="0" applyProtection="0"/>
    <xf numFmtId="0" fontId="94" fillId="18" borderId="39" applyNumberFormat="0" applyAlignment="0" applyProtection="0"/>
    <xf numFmtId="0" fontId="95" fillId="18" borderId="40" applyNumberFormat="0" applyAlignment="0" applyProtection="0"/>
    <xf numFmtId="0" fontId="96" fillId="0" borderId="41" applyNumberFormat="0" applyFill="0" applyAlignment="0" applyProtection="0"/>
    <xf numFmtId="0" fontId="97" fillId="19" borderId="42" applyNumberFormat="0" applyAlignment="0" applyProtection="0"/>
    <xf numFmtId="0" fontId="98" fillId="0" borderId="0" applyNumberFormat="0" applyFill="0" applyBorder="0" applyAlignment="0" applyProtection="0"/>
    <xf numFmtId="0" fontId="37" fillId="20" borderId="43" applyNumberFormat="0" applyFont="0" applyAlignment="0" applyProtection="0"/>
    <xf numFmtId="0" fontId="99" fillId="0" borderId="0" applyNumberFormat="0" applyFill="0" applyBorder="0" applyAlignment="0" applyProtection="0"/>
    <xf numFmtId="0" fontId="100" fillId="0" borderId="44" applyNumberFormat="0" applyFill="0" applyAlignment="0" applyProtection="0"/>
    <xf numFmtId="0" fontId="10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01" fillId="36" borderId="0" applyNumberFormat="0" applyBorder="0" applyAlignment="0" applyProtection="0"/>
    <xf numFmtId="0" fontId="101"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101" fillId="40" borderId="0" applyNumberFormat="0" applyBorder="0" applyAlignment="0" applyProtection="0"/>
    <xf numFmtId="0" fontId="101"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101" fillId="44" borderId="0" applyNumberFormat="0" applyBorder="0" applyAlignment="0" applyProtection="0"/>
    <xf numFmtId="167" fontId="37" fillId="0" borderId="0" applyFont="0" applyFill="0" applyBorder="0" applyAlignment="0" applyProtection="0"/>
    <xf numFmtId="165" fontId="37" fillId="0" borderId="0" applyFont="0" applyFill="0" applyBorder="0" applyAlignment="0" applyProtection="0"/>
    <xf numFmtId="166" fontId="3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1" fillId="0" borderId="0"/>
  </cellStyleXfs>
  <cellXfs count="1418">
    <xf numFmtId="49" fontId="0" fillId="0" borderId="0" xfId="0">
      <alignment vertical="top"/>
    </xf>
    <xf numFmtId="0" fontId="54" fillId="0" borderId="0" xfId="54" applyFont="1" applyFill="1" applyAlignment="1" applyProtection="1">
      <alignment vertical="top" wrapText="1"/>
    </xf>
    <xf numFmtId="49" fontId="6" fillId="0" borderId="0" xfId="0" applyFont="1" applyProtection="1">
      <alignment vertical="top"/>
    </xf>
    <xf numFmtId="49" fontId="0" fillId="0" borderId="0" xfId="0" applyProtection="1">
      <alignment vertical="top"/>
    </xf>
    <xf numFmtId="49" fontId="6" fillId="8" borderId="4" xfId="0" applyFont="1" applyFill="1" applyBorder="1" applyAlignment="1" applyProtection="1">
      <alignment horizontal="center" vertical="top"/>
    </xf>
    <xf numFmtId="49" fontId="0" fillId="0" borderId="0" xfId="0" applyNumberFormat="1" applyProtection="1">
      <alignment vertical="top"/>
    </xf>
    <xf numFmtId="49" fontId="6" fillId="0" borderId="0" xfId="0" applyNumberFormat="1" applyFont="1" applyAlignment="1" applyProtection="1">
      <alignment vertical="top" wrapText="1"/>
    </xf>
    <xf numFmtId="49" fontId="6" fillId="0" borderId="0" xfId="0" applyNumberFormat="1" applyFont="1" applyAlignment="1" applyProtection="1">
      <alignment vertical="center" wrapText="1"/>
    </xf>
    <xf numFmtId="49" fontId="6" fillId="0" borderId="0" xfId="50" applyFont="1" applyAlignment="1" applyProtection="1">
      <alignment vertical="center" wrapText="1"/>
    </xf>
    <xf numFmtId="49" fontId="11" fillId="0" borderId="0" xfId="50" applyFont="1" applyAlignment="1" applyProtection="1">
      <alignment vertical="center"/>
    </xf>
    <xf numFmtId="0" fontId="11" fillId="0" borderId="0" xfId="49" applyFont="1" applyAlignment="1" applyProtection="1">
      <alignment horizontal="center" vertical="center" wrapText="1"/>
    </xf>
    <xf numFmtId="0" fontId="6" fillId="0" borderId="0" xfId="49" applyFont="1" applyAlignment="1" applyProtection="1">
      <alignment vertical="center" wrapText="1"/>
    </xf>
    <xf numFmtId="0" fontId="6" fillId="0" borderId="0" xfId="49" applyFont="1" applyAlignment="1" applyProtection="1">
      <alignment horizontal="left" vertical="center" wrapText="1"/>
    </xf>
    <xf numFmtId="0" fontId="6" fillId="0" borderId="0" xfId="49" applyFont="1" applyProtection="1"/>
    <xf numFmtId="0" fontId="6" fillId="7" borderId="0" xfId="49" applyFont="1" applyFill="1" applyBorder="1" applyProtection="1"/>
    <xf numFmtId="0" fontId="24" fillId="0" borderId="0" xfId="49" applyFont="1"/>
    <xf numFmtId="49" fontId="6" fillId="0" borderId="0" xfId="46" applyFont="1" applyProtection="1">
      <alignment vertical="top"/>
    </xf>
    <xf numFmtId="49" fontId="6" fillId="0" borderId="0" xfId="46" applyProtection="1">
      <alignment vertical="top"/>
    </xf>
    <xf numFmtId="0" fontId="11" fillId="0" borderId="0" xfId="52" applyFont="1" applyAlignment="1" applyProtection="1">
      <alignment vertical="center" wrapText="1"/>
    </xf>
    <xf numFmtId="0" fontId="22" fillId="0" borderId="0" xfId="52" applyFont="1" applyAlignment="1" applyProtection="1">
      <alignment vertical="center" wrapText="1"/>
    </xf>
    <xf numFmtId="0" fontId="6" fillId="7" borderId="0" xfId="52" applyFont="1" applyFill="1" applyBorder="1" applyAlignment="1" applyProtection="1">
      <alignment vertical="center" wrapText="1"/>
    </xf>
    <xf numFmtId="0" fontId="6" fillId="0" borderId="0" xfId="52" applyFont="1" applyAlignment="1" applyProtection="1">
      <alignment horizontal="center" vertical="center" wrapText="1"/>
    </xf>
    <xf numFmtId="0" fontId="6" fillId="0" borderId="0" xfId="52" applyFont="1" applyAlignment="1" applyProtection="1">
      <alignment vertical="center" wrapText="1"/>
    </xf>
    <xf numFmtId="0" fontId="25" fillId="7" borderId="0" xfId="52"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11" fillId="7" borderId="0" xfId="52" applyNumberFormat="1" applyFont="1" applyFill="1" applyBorder="1" applyAlignment="1" applyProtection="1">
      <alignment horizontal="center" vertical="center" wrapText="1"/>
    </xf>
    <xf numFmtId="0" fontId="6" fillId="7" borderId="0" xfId="52" applyFont="1" applyFill="1" applyBorder="1" applyAlignment="1" applyProtection="1">
      <alignment horizontal="center" vertical="center" wrapText="1"/>
    </xf>
    <xf numFmtId="0" fontId="22" fillId="0" borderId="0" xfId="52" applyFont="1" applyAlignment="1" applyProtection="1">
      <alignment horizontal="center" vertical="center" wrapText="1"/>
    </xf>
    <xf numFmtId="0" fontId="26" fillId="7" borderId="0" xfId="52" applyNumberFormat="1" applyFont="1" applyFill="1" applyBorder="1" applyAlignment="1" applyProtection="1">
      <alignment horizontal="center" vertical="center" wrapText="1"/>
    </xf>
    <xf numFmtId="0" fontId="6" fillId="7" borderId="0" xfId="52" applyNumberFormat="1" applyFont="1" applyFill="1" applyBorder="1" applyAlignment="1" applyProtection="1">
      <alignment horizontal="right" vertical="center" wrapText="1" indent="1"/>
    </xf>
    <xf numFmtId="0" fontId="6" fillId="0" borderId="0" xfId="52" applyFont="1" applyFill="1" applyAlignment="1" applyProtection="1">
      <alignment vertical="center"/>
    </xf>
    <xf numFmtId="49" fontId="6" fillId="7" borderId="0" xfId="52" applyNumberFormat="1" applyFont="1" applyFill="1" applyBorder="1" applyAlignment="1" applyProtection="1">
      <alignment horizontal="right" vertical="center" wrapText="1" indent="1"/>
    </xf>
    <xf numFmtId="49" fontId="25" fillId="7" borderId="0" xfId="52" applyNumberFormat="1" applyFont="1" applyFill="1" applyBorder="1" applyAlignment="1" applyProtection="1">
      <alignment horizontal="center" vertical="center" wrapText="1"/>
    </xf>
    <xf numFmtId="49" fontId="6"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6" fillId="0" borderId="0" xfId="54" applyFont="1" applyFill="1" applyAlignment="1" applyProtection="1">
      <alignment vertical="center" wrapText="1"/>
    </xf>
    <xf numFmtId="0" fontId="22"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29" fillId="7" borderId="0" xfId="33" applyNumberFormat="1" applyFont="1" applyFill="1" applyBorder="1" applyAlignment="1" applyProtection="1">
      <alignment horizontal="center" vertical="center" wrapText="1"/>
    </xf>
    <xf numFmtId="49" fontId="0" fillId="0" borderId="0" xfId="0" applyBorder="1">
      <alignment vertical="top"/>
    </xf>
    <xf numFmtId="0" fontId="6"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3" fillId="7" borderId="0" xfId="54" applyFont="1" applyFill="1" applyBorder="1" applyAlignment="1" applyProtection="1">
      <alignment horizontal="center" vertical="center" wrapText="1"/>
    </xf>
    <xf numFmtId="0" fontId="33" fillId="7" borderId="0" xfId="49" applyFont="1" applyFill="1" applyBorder="1" applyAlignment="1" applyProtection="1">
      <alignment horizontal="center"/>
    </xf>
    <xf numFmtId="0" fontId="33" fillId="0" borderId="0" xfId="49" applyFont="1" applyAlignment="1" applyProtection="1">
      <alignment horizontal="center" vertical="center"/>
    </xf>
    <xf numFmtId="0" fontId="33" fillId="7" borderId="0" xfId="49" applyFont="1" applyFill="1" applyBorder="1" applyAlignment="1" applyProtection="1">
      <alignment horizontal="center" vertical="center"/>
    </xf>
    <xf numFmtId="49" fontId="31"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2" fillId="0" borderId="0" xfId="39" applyProtection="1"/>
    <xf numFmtId="0" fontId="45" fillId="0" borderId="0" xfId="52" applyFont="1" applyAlignment="1" applyProtection="1">
      <alignment horizontal="center" vertical="center" wrapText="1"/>
    </xf>
    <xf numFmtId="49" fontId="23" fillId="7" borderId="7" xfId="43" applyFont="1" applyFill="1" applyBorder="1" applyAlignment="1" applyProtection="1">
      <alignment vertical="center" wrapText="1"/>
    </xf>
    <xf numFmtId="49" fontId="20" fillId="7" borderId="8" xfId="43" applyFont="1" applyFill="1" applyBorder="1" applyAlignment="1">
      <alignment horizontal="left" vertical="center" wrapText="1"/>
    </xf>
    <xf numFmtId="49" fontId="20" fillId="7" borderId="9" xfId="43" applyFont="1" applyFill="1" applyBorder="1" applyAlignment="1">
      <alignment horizontal="left" vertical="center" wrapText="1"/>
    </xf>
    <xf numFmtId="49" fontId="23" fillId="7" borderId="10" xfId="43" applyFont="1" applyFill="1" applyBorder="1" applyAlignment="1" applyProtection="1">
      <alignment vertical="center" wrapText="1"/>
    </xf>
    <xf numFmtId="49" fontId="14" fillId="7" borderId="0" xfId="43" applyFont="1" applyFill="1" applyBorder="1" applyAlignment="1">
      <alignment wrapText="1"/>
    </xf>
    <xf numFmtId="49" fontId="14" fillId="7" borderId="11" xfId="43" applyFont="1" applyFill="1" applyBorder="1" applyAlignment="1">
      <alignment wrapText="1"/>
    </xf>
    <xf numFmtId="49" fontId="12" fillId="7" borderId="0" xfId="31" applyNumberFormat="1" applyFont="1" applyFill="1" applyBorder="1" applyAlignment="1" applyProtection="1">
      <alignment horizontal="left" wrapText="1"/>
    </xf>
    <xf numFmtId="49" fontId="12" fillId="7" borderId="0" xfId="31" applyNumberFormat="1" applyFont="1" applyFill="1" applyBorder="1" applyAlignment="1" applyProtection="1">
      <alignment wrapText="1"/>
    </xf>
    <xf numFmtId="49" fontId="14" fillId="7" borderId="0" xfId="43" applyFont="1" applyFill="1" applyBorder="1" applyAlignment="1">
      <alignment horizontal="right" wrapText="1"/>
    </xf>
    <xf numFmtId="49" fontId="20" fillId="7" borderId="0" xfId="43" applyFont="1" applyFill="1" applyBorder="1" applyAlignment="1">
      <alignment horizontal="left" vertical="center" wrapText="1"/>
    </xf>
    <xf numFmtId="49" fontId="20" fillId="7" borderId="11" xfId="43" applyFont="1" applyFill="1" applyBorder="1" applyAlignment="1">
      <alignment horizontal="left" vertical="center" wrapText="1"/>
    </xf>
    <xf numFmtId="49" fontId="14" fillId="0" borderId="0" xfId="43" applyFont="1" applyFill="1" applyBorder="1" applyAlignment="1" applyProtection="1">
      <alignment wrapText="1"/>
    </xf>
    <xf numFmtId="0" fontId="18" fillId="0" borderId="0" xfId="22" applyFont="1" applyFill="1" applyBorder="1" applyAlignment="1" applyProtection="1">
      <alignment horizontal="left" vertical="top" wrapText="1"/>
    </xf>
    <xf numFmtId="49" fontId="14" fillId="0" borderId="0" xfId="43"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34" fillId="8" borderId="6" xfId="40" applyNumberFormat="1" applyFont="1" applyFill="1" applyBorder="1" applyAlignment="1" applyProtection="1">
      <alignment horizontal="center" vertical="center" wrapText="1"/>
    </xf>
    <xf numFmtId="49" fontId="34" fillId="2" borderId="6" xfId="40" applyNumberFormat="1" applyFont="1" applyFill="1" applyBorder="1" applyAlignment="1" applyProtection="1">
      <alignment horizontal="center" vertical="center" wrapText="1"/>
    </xf>
    <xf numFmtId="49" fontId="23" fillId="7" borderId="10" xfId="43" applyFont="1" applyFill="1" applyBorder="1" applyAlignment="1" applyProtection="1">
      <alignment horizontal="center" vertical="center" wrapText="1"/>
    </xf>
    <xf numFmtId="49" fontId="34"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6" fillId="0" borderId="0" xfId="0" applyNumberFormat="1" applyFont="1" applyProtection="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0" fontId="45" fillId="0" borderId="0" xfId="54" applyFont="1" applyFill="1" applyAlignment="1" applyProtection="1">
      <alignment vertical="center" wrapText="1"/>
    </xf>
    <xf numFmtId="0" fontId="0" fillId="0" borderId="0" xfId="54" applyFont="1" applyFill="1" applyAlignment="1" applyProtection="1">
      <alignment vertical="center" wrapText="1"/>
    </xf>
    <xf numFmtId="0" fontId="45" fillId="0" borderId="0" xfId="52" applyFont="1" applyFill="1" applyAlignment="1" applyProtection="1">
      <alignment horizontal="left" vertical="center" wrapText="1"/>
    </xf>
    <xf numFmtId="0" fontId="45" fillId="0" borderId="0" xfId="52" applyFont="1" applyFill="1" applyBorder="1" applyAlignment="1" applyProtection="1">
      <alignment horizontal="left" vertical="center" wrapText="1"/>
    </xf>
    <xf numFmtId="49" fontId="45"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4"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6" fillId="0" borderId="0" xfId="0" applyNumberFormat="1" applyFont="1">
      <alignment vertical="top"/>
    </xf>
    <xf numFmtId="0" fontId="45" fillId="0" borderId="0" xfId="54" applyFont="1" applyFill="1" applyAlignment="1" applyProtection="1">
      <alignment horizontal="center" vertical="center" wrapText="1"/>
    </xf>
    <xf numFmtId="0" fontId="8" fillId="10" borderId="12" xfId="53" applyFont="1" applyFill="1" applyBorder="1" applyAlignment="1" applyProtection="1">
      <alignment horizontal="center" vertical="center" wrapText="1"/>
    </xf>
    <xf numFmtId="0" fontId="6"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6" fillId="11" borderId="5" xfId="53" applyNumberFormat="1" applyFont="1" applyFill="1" applyBorder="1" applyAlignment="1" applyProtection="1">
      <alignment horizontal="center" vertical="center" wrapText="1"/>
      <protection locked="0"/>
    </xf>
    <xf numFmtId="49" fontId="6" fillId="9" borderId="5" xfId="30" applyNumberFormat="1" applyFont="1" applyFill="1" applyBorder="1" applyAlignment="1" applyProtection="1">
      <alignment horizontal="left" vertical="center" wrapText="1"/>
      <protection locked="0"/>
    </xf>
    <xf numFmtId="49" fontId="6" fillId="2" borderId="5" xfId="54" applyNumberFormat="1" applyFont="1" applyFill="1" applyBorder="1" applyAlignment="1" applyProtection="1">
      <alignment horizontal="left" vertical="center" wrapText="1"/>
      <protection locked="0"/>
    </xf>
    <xf numFmtId="49" fontId="6" fillId="7" borderId="5" xfId="54" applyNumberFormat="1" applyFont="1" applyFill="1" applyBorder="1" applyAlignment="1" applyProtection="1">
      <alignment horizontal="center" vertical="center" wrapText="1"/>
    </xf>
    <xf numFmtId="49" fontId="40"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0" fontId="6" fillId="0" borderId="5" xfId="47"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46" fillId="0" borderId="0" xfId="0" applyNumberFormat="1" applyFont="1" applyAlignment="1">
      <alignment vertical="center"/>
    </xf>
    <xf numFmtId="49" fontId="6" fillId="0" borderId="5" xfId="53" applyNumberFormat="1" applyFont="1" applyFill="1" applyBorder="1" applyAlignment="1" applyProtection="1">
      <alignment horizontal="center" vertical="center" wrapText="1"/>
    </xf>
    <xf numFmtId="49" fontId="0" fillId="0" borderId="17" xfId="0" applyBorder="1">
      <alignment vertical="top"/>
    </xf>
    <xf numFmtId="0" fontId="6" fillId="7" borderId="5" xfId="49" applyFont="1" applyFill="1" applyBorder="1" applyAlignment="1" applyProtection="1">
      <alignment horizontal="center" vertical="center"/>
    </xf>
    <xf numFmtId="49" fontId="6" fillId="2" borderId="5" xfId="49" applyNumberFormat="1" applyFont="1" applyFill="1" applyBorder="1" applyAlignment="1" applyProtection="1">
      <alignment horizontal="left" vertical="center" wrapText="1"/>
      <protection locked="0"/>
    </xf>
    <xf numFmtId="0" fontId="11" fillId="0" borderId="0" xfId="54" applyFont="1" applyFill="1" applyAlignment="1" applyProtection="1">
      <alignment vertical="center" wrapText="1"/>
    </xf>
    <xf numFmtId="0" fontId="41" fillId="0" borderId="0" xfId="54" applyFont="1" applyFill="1" applyAlignment="1" applyProtection="1">
      <alignment vertical="center" wrapText="1"/>
    </xf>
    <xf numFmtId="49" fontId="6" fillId="0" borderId="0" xfId="41">
      <alignment vertical="top"/>
    </xf>
    <xf numFmtId="49" fontId="11" fillId="0" borderId="0" xfId="41" applyFont="1" applyBorder="1" applyProtection="1">
      <alignment vertical="top"/>
    </xf>
    <xf numFmtId="49" fontId="6" fillId="0" borderId="0" xfId="41" applyFont="1" applyBorder="1" applyProtection="1">
      <alignment vertical="top"/>
    </xf>
    <xf numFmtId="49" fontId="33" fillId="0" borderId="0" xfId="41" applyFont="1" applyBorder="1" applyAlignment="1" applyProtection="1">
      <alignment horizontal="center" vertical="center"/>
    </xf>
    <xf numFmtId="49" fontId="6" fillId="0" borderId="0" xfId="41" applyBorder="1" applyProtection="1">
      <alignment vertical="top"/>
    </xf>
    <xf numFmtId="0" fontId="6" fillId="7" borderId="0" xfId="41" applyNumberFormat="1" applyFont="1" applyFill="1" applyBorder="1" applyAlignment="1" applyProtection="1"/>
    <xf numFmtId="0" fontId="42" fillId="7" borderId="0" xfId="41" applyNumberFormat="1" applyFont="1" applyFill="1" applyBorder="1" applyAlignment="1" applyProtection="1">
      <alignment horizontal="center" vertical="center" wrapText="1"/>
    </xf>
    <xf numFmtId="0" fontId="11" fillId="7" borderId="0" xfId="41" applyNumberFormat="1" applyFont="1" applyFill="1" applyBorder="1" applyAlignment="1" applyProtection="1"/>
    <xf numFmtId="49" fontId="6" fillId="0" borderId="0" xfId="41" applyFont="1">
      <alignment vertical="top"/>
    </xf>
    <xf numFmtId="49" fontId="33" fillId="0" borderId="0" xfId="41" applyFont="1" applyAlignment="1">
      <alignment horizontal="center" vertical="center" wrapText="1"/>
    </xf>
    <xf numFmtId="0" fontId="6" fillId="7" borderId="5" xfId="48" applyNumberFormat="1" applyFont="1" applyFill="1" applyBorder="1" applyAlignment="1" applyProtection="1">
      <alignment horizontal="center" vertical="center" wrapText="1"/>
    </xf>
    <xf numFmtId="49" fontId="6" fillId="0" borderId="5" xfId="48" applyNumberFormat="1" applyFont="1" applyFill="1" applyBorder="1" applyAlignment="1" applyProtection="1">
      <alignment horizontal="center" vertical="center" wrapText="1"/>
    </xf>
    <xf numFmtId="49" fontId="43" fillId="13" borderId="15" xfId="41" applyFont="1" applyFill="1" applyBorder="1" applyAlignment="1" applyProtection="1">
      <alignment horizontal="center" vertical="top"/>
    </xf>
    <xf numFmtId="49" fontId="40" fillId="13" borderId="15" xfId="41" applyFont="1" applyFill="1" applyBorder="1" applyAlignment="1" applyProtection="1">
      <alignment horizontal="left" vertical="center"/>
    </xf>
    <xf numFmtId="49" fontId="6" fillId="0" borderId="0" xfId="0" applyNumberFormat="1" applyFont="1" applyAlignment="1" applyProtection="1">
      <alignment horizontal="center" vertical="top"/>
    </xf>
    <xf numFmtId="49" fontId="37" fillId="0" borderId="0" xfId="0" applyFont="1">
      <alignment vertical="top"/>
    </xf>
    <xf numFmtId="0" fontId="37" fillId="0" borderId="5" xfId="51" applyFont="1" applyFill="1" applyBorder="1" applyAlignment="1" applyProtection="1">
      <alignment vertical="center" wrapText="1"/>
    </xf>
    <xf numFmtId="0" fontId="37" fillId="0" borderId="13" xfId="51" applyFont="1" applyFill="1" applyBorder="1" applyAlignment="1" applyProtection="1">
      <alignment vertical="center" wrapText="1"/>
    </xf>
    <xf numFmtId="49" fontId="37" fillId="0" borderId="0" xfId="0" applyFont="1" applyAlignment="1">
      <alignment vertical="top" wrapText="1"/>
    </xf>
    <xf numFmtId="0" fontId="37" fillId="0" borderId="0" xfId="51" applyFont="1" applyFill="1" applyBorder="1" applyAlignment="1" applyProtection="1">
      <alignment vertical="center" wrapText="1"/>
    </xf>
    <xf numFmtId="0" fontId="8" fillId="10" borderId="0" xfId="54" applyFont="1" applyFill="1" applyAlignment="1" applyProtection="1">
      <alignment horizontal="center"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0" fontId="47" fillId="0" borderId="0" xfId="47" applyFont="1" applyFill="1" applyBorder="1" applyAlignment="1" applyProtection="1">
      <alignment horizontal="center" vertical="center" wrapText="1"/>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46" fillId="0" borderId="0" xfId="0" applyNumberFormat="1" applyFont="1" applyBorder="1" applyAlignment="1">
      <alignment vertical="center"/>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6" fillId="0" borderId="14" xfId="51" applyFont="1" applyFill="1" applyBorder="1" applyAlignment="1" applyProtection="1">
      <alignment vertical="center" wrapText="1"/>
    </xf>
    <xf numFmtId="0" fontId="19" fillId="10" borderId="0" xfId="54" applyFont="1" applyFill="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6" fillId="0" borderId="0" xfId="52"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0" borderId="0" xfId="53" applyNumberFormat="1" applyFont="1" applyFill="1" applyBorder="1" applyAlignment="1" applyProtection="1">
      <alignment vertical="center" wrapText="1"/>
    </xf>
    <xf numFmtId="0" fontId="33" fillId="7" borderId="0" xfId="49" applyFont="1" applyFill="1" applyBorder="1" applyAlignment="1" applyProtection="1">
      <alignment horizontal="center" vertical="center" wrapText="1"/>
    </xf>
    <xf numFmtId="49" fontId="9" fillId="0" borderId="0" xfId="41" applyFont="1" applyBorder="1" applyAlignment="1" applyProtection="1">
      <alignment horizontal="right" vertical="top"/>
    </xf>
    <xf numFmtId="49" fontId="9" fillId="0" borderId="0" xfId="41" applyFont="1" applyAlignment="1">
      <alignment vertical="top"/>
    </xf>
    <xf numFmtId="0" fontId="6" fillId="7" borderId="0" xfId="54" applyNumberFormat="1" applyFont="1" applyFill="1" applyBorder="1" applyAlignment="1" applyProtection="1">
      <alignment horizontal="center" vertical="center" wrapText="1"/>
    </xf>
    <xf numFmtId="4" fontId="6" fillId="0" borderId="0" xfId="30" applyNumberFormat="1" applyFont="1" applyFill="1" applyBorder="1" applyAlignment="1" applyProtection="1">
      <alignment horizontal="right" vertical="center" wrapText="1"/>
    </xf>
    <xf numFmtId="0" fontId="6" fillId="0" borderId="0" xfId="54" applyNumberFormat="1" applyFont="1" applyFill="1" applyBorder="1" applyAlignment="1" applyProtection="1">
      <alignment horizontal="center" vertical="center" wrapText="1"/>
    </xf>
    <xf numFmtId="49" fontId="6" fillId="0" borderId="0" xfId="30" applyNumberFormat="1" applyFont="1" applyFill="1" applyBorder="1" applyAlignment="1" applyProtection="1">
      <alignment horizontal="left" vertical="center" wrapText="1"/>
    </xf>
    <xf numFmtId="49" fontId="6" fillId="0" borderId="0" xfId="35">
      <alignment vertical="top"/>
    </xf>
    <xf numFmtId="0" fontId="0" fillId="0" borderId="0" xfId="0" applyNumberFormat="1" applyFill="1" applyAlignment="1" applyProtection="1">
      <alignment vertical="center"/>
    </xf>
    <xf numFmtId="0" fontId="18" fillId="0" borderId="0" xfId="32" applyFont="1" applyFill="1" applyBorder="1" applyAlignment="1" applyProtection="1">
      <alignment vertical="center" wrapText="1"/>
    </xf>
    <xf numFmtId="49" fontId="48"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6" fillId="0" borderId="29" xfId="0" applyNumberFormat="1" applyFont="1" applyBorder="1" applyAlignment="1" applyProtection="1">
      <alignment vertical="top" wrapText="1"/>
    </xf>
    <xf numFmtId="49" fontId="6" fillId="0" borderId="30" xfId="0" applyNumberFormat="1" applyFont="1" applyBorder="1" applyAlignment="1" applyProtection="1">
      <alignment vertical="top" wrapText="1"/>
    </xf>
    <xf numFmtId="49" fontId="6"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6" fillId="0" borderId="29" xfId="0" applyNumberFormat="1" applyFont="1" applyBorder="1" applyAlignment="1" applyProtection="1">
      <alignment vertical="top"/>
    </xf>
    <xf numFmtId="0" fontId="2" fillId="0" borderId="0" xfId="39"/>
    <xf numFmtId="49" fontId="72" fillId="0" borderId="0" xfId="0" applyFont="1">
      <alignment vertical="top"/>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0" fillId="0" borderId="0" xfId="0" applyNumberFormat="1" applyFill="1" applyBorder="1" applyAlignment="1">
      <alignment vertical="center"/>
    </xf>
    <xf numFmtId="49" fontId="6" fillId="0" borderId="0" xfId="41" applyProtection="1">
      <alignment vertical="top"/>
    </xf>
    <xf numFmtId="49" fontId="6" fillId="0" borderId="0" xfId="35" applyProtection="1">
      <alignment vertical="top"/>
    </xf>
    <xf numFmtId="49" fontId="6" fillId="0" borderId="5" xfId="49" applyNumberFormat="1" applyFont="1" applyFill="1" applyBorder="1" applyAlignment="1" applyProtection="1">
      <alignment horizontal="left" vertical="center" wrapText="1"/>
    </xf>
    <xf numFmtId="0" fontId="6" fillId="7" borderId="16" xfId="49" applyFont="1" applyFill="1" applyBorder="1" applyAlignment="1" applyProtection="1">
      <alignment horizontal="center" vertical="center"/>
    </xf>
    <xf numFmtId="49" fontId="40" fillId="13" borderId="17" xfId="0" applyFont="1" applyFill="1" applyBorder="1" applyAlignment="1" applyProtection="1">
      <alignment horizontal="left" vertical="center" indent="2"/>
    </xf>
    <xf numFmtId="0" fontId="6" fillId="0" borderId="5" xfId="54" applyNumberFormat="1" applyFont="1" applyFill="1" applyBorder="1" applyAlignment="1" applyProtection="1">
      <alignment vertical="center" wrapText="1"/>
    </xf>
    <xf numFmtId="0" fontId="6" fillId="0" borderId="0" xfId="52" applyNumberFormat="1" applyFont="1" applyFill="1" applyAlignment="1" applyProtection="1">
      <alignment horizontal="left" vertical="center" wrapText="1"/>
    </xf>
    <xf numFmtId="0" fontId="6" fillId="0" borderId="0" xfId="52" applyFont="1" applyFill="1" applyAlignment="1" applyProtection="1">
      <alignment horizontal="left" vertical="center" wrapText="1"/>
    </xf>
    <xf numFmtId="14" fontId="6" fillId="7" borderId="0" xfId="52" applyNumberFormat="1" applyFont="1" applyFill="1" applyBorder="1" applyAlignment="1" applyProtection="1">
      <alignment horizontal="left" vertical="center" wrapText="1"/>
    </xf>
    <xf numFmtId="14" fontId="6" fillId="0" borderId="0" xfId="52" applyNumberFormat="1" applyFont="1" applyFill="1" applyAlignment="1" applyProtection="1">
      <alignment horizontal="left" vertical="center" wrapText="1"/>
    </xf>
    <xf numFmtId="0" fontId="6" fillId="0" borderId="0" xfId="52" applyFont="1" applyFill="1" applyBorder="1" applyAlignment="1" applyProtection="1">
      <alignment horizontal="left" vertical="center" wrapText="1"/>
    </xf>
    <xf numFmtId="0" fontId="74" fillId="0" borderId="0" xfId="54" applyFont="1" applyFill="1" applyAlignment="1" applyProtection="1">
      <alignment vertical="center" wrapText="1"/>
    </xf>
    <xf numFmtId="49" fontId="40" fillId="13" borderId="15" xfId="41" applyFont="1" applyFill="1" applyBorder="1" applyAlignment="1" applyProtection="1">
      <alignment horizontal="left" vertical="center" indent="1"/>
    </xf>
    <xf numFmtId="49" fontId="74" fillId="0" borderId="0" xfId="0" applyFont="1">
      <alignment vertical="top"/>
    </xf>
    <xf numFmtId="49" fontId="0" fillId="0" borderId="0" xfId="0" applyNumberFormat="1" applyAlignment="1">
      <alignment vertical="center"/>
    </xf>
    <xf numFmtId="49" fontId="0" fillId="0" borderId="0" xfId="0" applyNumberFormat="1">
      <alignment vertical="top"/>
    </xf>
    <xf numFmtId="0" fontId="8" fillId="10" borderId="0" xfId="54" applyFont="1" applyFill="1" applyAlignment="1" applyProtection="1">
      <alignment vertical="center" wrapText="1"/>
    </xf>
    <xf numFmtId="0" fontId="6" fillId="0" borderId="0" xfId="51" applyFont="1" applyFill="1" applyBorder="1" applyAlignment="1" applyProtection="1">
      <alignment vertical="center" wrapText="1"/>
    </xf>
    <xf numFmtId="0" fontId="74" fillId="0" borderId="0" xfId="0" applyNumberFormat="1" applyFont="1" applyAlignment="1">
      <alignment vertical="center"/>
    </xf>
    <xf numFmtId="0" fontId="76" fillId="0" borderId="0" xfId="0" applyNumberFormat="1" applyFont="1" applyAlignment="1">
      <alignment vertical="center"/>
    </xf>
    <xf numFmtId="0" fontId="74" fillId="0" borderId="0" xfId="54" applyFont="1" applyFill="1" applyAlignment="1" applyProtection="1">
      <alignment vertical="center"/>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0" applyNumberFormat="1" applyFont="1" applyFill="1" applyAlignment="1" applyProtection="1">
      <alignment vertical="center"/>
    </xf>
    <xf numFmtId="49" fontId="74" fillId="10" borderId="0" xfId="0" applyFont="1" applyFill="1" applyProtection="1">
      <alignment vertical="top"/>
    </xf>
    <xf numFmtId="0" fontId="0" fillId="0" borderId="0" xfId="0" applyNumberFormat="1" applyAlignment="1">
      <alignment vertical="top" wrapText="1"/>
    </xf>
    <xf numFmtId="0" fontId="6" fillId="0" borderId="0" xfId="0" applyNumberFormat="1" applyFont="1" applyProtection="1">
      <alignment vertical="top"/>
    </xf>
    <xf numFmtId="49" fontId="6" fillId="0" borderId="5" xfId="0" applyNumberFormat="1" applyFont="1" applyFill="1" applyBorder="1" applyProtection="1">
      <alignment vertical="top"/>
    </xf>
    <xf numFmtId="49" fontId="6" fillId="0" borderId="5" xfId="33" applyNumberFormat="1" applyFont="1" applyFill="1" applyBorder="1" applyAlignment="1" applyProtection="1">
      <alignment horizontal="center" vertical="center" wrapText="1"/>
    </xf>
    <xf numFmtId="0" fontId="18"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6" fillId="0" borderId="0" xfId="54" applyNumberFormat="1" applyFont="1" applyFill="1" applyBorder="1" applyAlignment="1" applyProtection="1">
      <alignment vertical="center" wrapText="1"/>
    </xf>
    <xf numFmtId="49" fontId="6" fillId="0" borderId="0" xfId="54" applyNumberFormat="1" applyFont="1" applyFill="1" applyBorder="1" applyAlignment="1" applyProtection="1">
      <alignment vertical="center" wrapText="1"/>
    </xf>
    <xf numFmtId="49" fontId="74" fillId="0" borderId="0" xfId="0" applyFont="1" applyFill="1" applyProtection="1">
      <alignment vertical="top"/>
    </xf>
    <xf numFmtId="0" fontId="70" fillId="0" borderId="0" xfId="37"/>
    <xf numFmtId="0" fontId="0" fillId="0" borderId="0" xfId="0" applyNumberFormat="1" applyAlignment="1"/>
    <xf numFmtId="0" fontId="33" fillId="0" borderId="0" xfId="54" applyFont="1" applyFill="1" applyBorder="1" applyAlignment="1" applyProtection="1">
      <alignment horizontal="center" vertical="center" wrapText="1"/>
    </xf>
    <xf numFmtId="49" fontId="0" fillId="0" borderId="0" xfId="0" applyBorder="1" applyAlignment="1">
      <alignment vertical="top"/>
    </xf>
    <xf numFmtId="0" fontId="33" fillId="0" borderId="0" xfId="54" applyFont="1" applyFill="1" applyAlignment="1" applyProtection="1">
      <alignment horizontal="center" vertical="center" wrapText="1"/>
    </xf>
    <xf numFmtId="0" fontId="6" fillId="0" borderId="0" xfId="54" applyFont="1" applyFill="1" applyBorder="1" applyAlignment="1" applyProtection="1">
      <alignment horizontal="right" vertical="center" wrapText="1"/>
    </xf>
    <xf numFmtId="4" fontId="6" fillId="0" borderId="0" xfId="34" applyFont="1" applyFill="1" applyBorder="1" applyAlignment="1" applyProtection="1">
      <alignment horizontal="right" vertical="center" wrapText="1"/>
    </xf>
    <xf numFmtId="0" fontId="6" fillId="0" borderId="0" xfId="51" applyFont="1" applyFill="1" applyBorder="1" applyAlignment="1" applyProtection="1">
      <alignment horizontal="left" vertical="center" wrapText="1" indent="1"/>
    </xf>
    <xf numFmtId="49" fontId="6" fillId="0" borderId="0" xfId="41" applyFill="1" applyProtection="1">
      <alignment vertical="top"/>
    </xf>
    <xf numFmtId="4" fontId="0" fillId="0" borderId="0" xfId="34" applyFont="1" applyFill="1" applyBorder="1" applyAlignment="1" applyProtection="1">
      <alignment horizontal="center" vertical="center" wrapText="1"/>
    </xf>
    <xf numFmtId="4" fontId="6" fillId="0" borderId="0" xfId="34" applyFont="1" applyFill="1" applyBorder="1" applyAlignment="1" applyProtection="1">
      <alignment horizontal="center" vertical="center" wrapText="1"/>
    </xf>
    <xf numFmtId="0" fontId="72" fillId="0" borderId="0" xfId="54" applyNumberFormat="1" applyFont="1" applyFill="1" applyAlignment="1" applyProtection="1">
      <alignment vertical="center"/>
    </xf>
    <xf numFmtId="171" fontId="6" fillId="0" borderId="5" xfId="54" applyNumberFormat="1" applyFont="1" applyFill="1" applyBorder="1" applyAlignment="1" applyProtection="1">
      <alignment horizontal="center" vertical="center" wrapText="1"/>
    </xf>
    <xf numFmtId="171" fontId="6" fillId="0" borderId="5" xfId="33" applyNumberFormat="1" applyFont="1" applyFill="1" applyBorder="1" applyAlignment="1" applyProtection="1">
      <alignment horizontal="center" vertical="center" wrapText="1"/>
    </xf>
    <xf numFmtId="0" fontId="72" fillId="13" borderId="19" xfId="54" applyFont="1" applyFill="1" applyBorder="1" applyAlignment="1" applyProtection="1">
      <alignment horizontal="center" vertical="center" wrapText="1"/>
    </xf>
    <xf numFmtId="0" fontId="72" fillId="13" borderId="23" xfId="54" applyFont="1" applyFill="1" applyBorder="1" applyAlignment="1" applyProtection="1">
      <alignment horizontal="center" vertical="center" wrapText="1"/>
    </xf>
    <xf numFmtId="49" fontId="72" fillId="13" borderId="23" xfId="54" applyNumberFormat="1" applyFont="1" applyFill="1" applyBorder="1" applyAlignment="1" applyProtection="1">
      <alignment horizontal="left" vertical="center" wrapText="1"/>
    </xf>
    <xf numFmtId="49" fontId="37" fillId="13" borderId="15" xfId="42" applyNumberFormat="1" applyFill="1" applyBorder="1" applyAlignment="1" applyProtection="1">
      <alignment horizontal="left" vertical="center"/>
    </xf>
    <xf numFmtId="49" fontId="72" fillId="13" borderId="21" xfId="54" applyNumberFormat="1" applyFont="1" applyFill="1" applyBorder="1" applyAlignment="1" applyProtection="1">
      <alignment horizontal="left" vertical="center" wrapText="1"/>
    </xf>
    <xf numFmtId="49" fontId="6" fillId="8" borderId="5" xfId="54" applyNumberFormat="1" applyFont="1" applyFill="1" applyBorder="1" applyAlignment="1" applyProtection="1">
      <alignment horizontal="center" vertical="center" wrapText="1"/>
    </xf>
    <xf numFmtId="0" fontId="77" fillId="0" borderId="0" xfId="54" applyFont="1" applyFill="1" applyAlignment="1" applyProtection="1">
      <alignment vertical="center" wrapText="1"/>
    </xf>
    <xf numFmtId="0" fontId="29" fillId="0" borderId="0" xfId="54" applyFont="1" applyFill="1" applyBorder="1" applyAlignment="1" applyProtection="1">
      <alignment horizontal="center" vertical="center" wrapText="1"/>
    </xf>
    <xf numFmtId="49" fontId="8" fillId="13" borderId="13" xfId="41" applyFont="1" applyFill="1" applyBorder="1" applyAlignment="1" applyProtection="1">
      <alignment horizontal="right" vertical="center" wrapText="1"/>
    </xf>
    <xf numFmtId="49" fontId="8" fillId="13" borderId="15" xfId="41" applyFont="1" applyFill="1" applyBorder="1" applyAlignment="1" applyProtection="1">
      <alignment horizontal="right" vertical="center" wrapText="1"/>
    </xf>
    <xf numFmtId="49" fontId="6" fillId="13" borderId="15" xfId="41" applyFont="1" applyFill="1" applyBorder="1" applyAlignment="1" applyProtection="1">
      <alignment horizontal="right" vertical="center" wrapText="1"/>
    </xf>
    <xf numFmtId="49" fontId="6" fillId="13" borderId="14" xfId="41" applyFont="1" applyFill="1" applyBorder="1" applyAlignment="1" applyProtection="1">
      <alignment horizontal="right" vertical="center" wrapText="1"/>
    </xf>
    <xf numFmtId="0" fontId="6" fillId="0" borderId="31" xfId="54" applyFont="1" applyFill="1" applyBorder="1" applyAlignment="1" applyProtection="1">
      <alignment vertical="center" wrapText="1"/>
    </xf>
    <xf numFmtId="0" fontId="50" fillId="0" borderId="0" xfId="54" applyFont="1" applyFill="1" applyAlignment="1" applyProtection="1">
      <alignment vertical="center" wrapText="1"/>
    </xf>
    <xf numFmtId="0" fontId="9" fillId="0" borderId="0" xfId="54" applyFont="1" applyFill="1" applyAlignment="1" applyProtection="1">
      <alignment vertical="center" wrapText="1"/>
    </xf>
    <xf numFmtId="0" fontId="51" fillId="0" borderId="0" xfId="54" applyFont="1" applyFill="1" applyAlignment="1" applyProtection="1">
      <alignment horizontal="center" vertical="center" wrapText="1"/>
    </xf>
    <xf numFmtId="0" fontId="78" fillId="0" borderId="0" xfId="38" applyFont="1" applyFill="1" applyProtection="1"/>
    <xf numFmtId="49" fontId="34" fillId="7" borderId="0" xfId="44">
      <alignment vertical="top"/>
    </xf>
    <xf numFmtId="49" fontId="52" fillId="10" borderId="0" xfId="0" applyFont="1" applyFill="1" applyProtection="1">
      <alignment vertical="top"/>
    </xf>
    <xf numFmtId="49" fontId="0" fillId="0" borderId="0" xfId="0" applyFill="1" applyProtection="1">
      <alignment vertical="top"/>
    </xf>
    <xf numFmtId="49" fontId="52" fillId="0" borderId="0" xfId="0" applyFont="1" applyFill="1" applyProtection="1">
      <alignment vertical="top"/>
    </xf>
    <xf numFmtId="0" fontId="72" fillId="0" borderId="0" xfId="54" applyFont="1" applyFill="1" applyAlignment="1" applyProtection="1">
      <alignment vertical="center"/>
    </xf>
    <xf numFmtId="49" fontId="72"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2" fillId="0" borderId="0" xfId="0" applyFont="1" applyFill="1" applyAlignment="1" applyProtection="1">
      <alignment vertical="top"/>
    </xf>
    <xf numFmtId="49" fontId="72" fillId="10" borderId="0" xfId="0" applyFont="1" applyFill="1" applyAlignment="1" applyProtection="1">
      <alignment vertical="top"/>
    </xf>
    <xf numFmtId="49" fontId="6"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19"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8" fillId="0" borderId="6" xfId="36" applyFont="1" applyBorder="1" applyAlignment="1" applyProtection="1">
      <alignment horizontal="justify" vertical="center" wrapText="1"/>
    </xf>
    <xf numFmtId="0" fontId="53" fillId="0" borderId="0" xfId="52" applyFont="1" applyFill="1" applyAlignment="1" applyProtection="1">
      <alignment vertical="top" wrapText="1"/>
    </xf>
    <xf numFmtId="0" fontId="6" fillId="0" borderId="6" xfId="36" applyFont="1" applyBorder="1" applyAlignment="1" applyProtection="1">
      <alignment horizontal="justify" vertical="center" wrapText="1"/>
    </xf>
    <xf numFmtId="49" fontId="6" fillId="0" borderId="0" xfId="35" applyNumberFormat="1" applyFont="1">
      <alignment vertical="top"/>
    </xf>
    <xf numFmtId="49" fontId="12" fillId="9" borderId="5" xfId="30" applyNumberFormat="1" applyFont="1" applyFill="1" applyBorder="1" applyAlignment="1" applyProtection="1">
      <alignment horizontal="left" vertical="center" wrapText="1"/>
      <protection locked="0"/>
    </xf>
    <xf numFmtId="49" fontId="6"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6" fillId="11" borderId="5" xfId="53" applyNumberFormat="1" applyFont="1" applyFill="1" applyBorder="1" applyAlignment="1" applyProtection="1">
      <alignment horizontal="left" vertical="center" wrapText="1"/>
    </xf>
    <xf numFmtId="49" fontId="6" fillId="2" borderId="5" xfId="53" applyNumberFormat="1" applyFont="1" applyFill="1" applyBorder="1" applyAlignment="1" applyProtection="1">
      <alignment horizontal="left" vertical="center" wrapText="1"/>
      <protection locked="0"/>
    </xf>
    <xf numFmtId="0" fontId="79" fillId="0" borderId="0" xfId="52" applyFont="1" applyAlignment="1" applyProtection="1">
      <alignment vertical="center" wrapText="1"/>
    </xf>
    <xf numFmtId="0" fontId="33" fillId="0" borderId="0" xfId="0" applyNumberFormat="1" applyFont="1" applyBorder="1" applyAlignment="1">
      <alignment horizontal="center" vertical="center" wrapText="1"/>
    </xf>
    <xf numFmtId="49" fontId="0" fillId="0" borderId="16" xfId="0" applyFill="1" applyBorder="1">
      <alignment vertical="top"/>
    </xf>
    <xf numFmtId="0" fontId="74" fillId="0" borderId="0" xfId="0" applyNumberFormat="1" applyFont="1" applyBorder="1" applyAlignment="1">
      <alignment vertical="center"/>
    </xf>
    <xf numFmtId="0" fontId="44" fillId="0" borderId="0" xfId="0" applyNumberFormat="1" applyFont="1" applyBorder="1" applyAlignment="1">
      <alignment vertical="center"/>
    </xf>
    <xf numFmtId="49" fontId="69" fillId="9" borderId="5" xfId="30" applyNumberFormat="1" applyFill="1" applyBorder="1" applyAlignment="1" applyProtection="1">
      <alignment horizontal="left" vertical="center" wrapText="1"/>
      <protection locked="0"/>
    </xf>
    <xf numFmtId="49" fontId="6" fillId="0" borderId="5" xfId="41" applyBorder="1">
      <alignment vertical="top"/>
    </xf>
    <xf numFmtId="49" fontId="43" fillId="13" borderId="14" xfId="41" applyFont="1" applyFill="1" applyBorder="1" applyAlignment="1" applyProtection="1">
      <alignment horizontal="center" vertical="top"/>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0" fillId="0" borderId="5" xfId="53" applyNumberFormat="1" applyFont="1" applyFill="1" applyBorder="1" applyAlignment="1" applyProtection="1">
      <alignment horizontal="left" vertical="center" wrapText="1" indent="1"/>
    </xf>
    <xf numFmtId="49" fontId="6" fillId="8" borderId="5" xfId="52" applyNumberFormat="1" applyFont="1" applyFill="1" applyBorder="1" applyAlignment="1" applyProtection="1">
      <alignment horizontal="left" vertical="center" wrapText="1" indent="1"/>
    </xf>
    <xf numFmtId="49" fontId="6" fillId="0" borderId="5" xfId="52" applyNumberFormat="1" applyFont="1" applyFill="1" applyBorder="1" applyAlignment="1" applyProtection="1">
      <alignment horizontal="left" vertical="center" wrapText="1" indent="1"/>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0" fontId="74" fillId="0" borderId="0" xfId="0" applyNumberFormat="1" applyFont="1" applyFill="1" applyBorder="1" applyAlignment="1">
      <alignment horizontal="center" vertical="center"/>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6"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4" fillId="0" borderId="0" xfId="54" applyFont="1" applyFill="1" applyAlignment="1" applyProtection="1">
      <alignment horizontal="center" vertical="center" wrapText="1"/>
    </xf>
    <xf numFmtId="14" fontId="49" fillId="0" borderId="5" xfId="53" applyNumberFormat="1" applyFont="1" applyFill="1" applyBorder="1" applyAlignment="1" applyProtection="1">
      <alignment horizontal="center" vertical="center" wrapText="1"/>
    </xf>
    <xf numFmtId="49" fontId="34" fillId="7" borderId="0" xfId="44" applyAlignment="1">
      <alignment vertical="top" wrapText="1"/>
    </xf>
    <xf numFmtId="49" fontId="29" fillId="0" borderId="15" xfId="33" applyNumberFormat="1" applyFont="1" applyFill="1" applyBorder="1" applyAlignment="1" applyProtection="1">
      <alignment horizontal="center" vertical="center" wrapText="1"/>
    </xf>
    <xf numFmtId="0" fontId="82" fillId="0" borderId="0" xfId="54" applyFont="1" applyFill="1" applyAlignment="1" applyProtection="1">
      <alignment vertical="center"/>
    </xf>
    <xf numFmtId="0" fontId="83" fillId="0" borderId="0" xfId="54" applyFont="1" applyFill="1" applyAlignment="1" applyProtection="1">
      <alignment vertical="center"/>
    </xf>
    <xf numFmtId="14" fontId="6"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4" fillId="0" borderId="0" xfId="54" applyNumberFormat="1" applyFont="1" applyFill="1" applyAlignment="1" applyProtection="1">
      <alignment vertical="center"/>
    </xf>
    <xf numFmtId="0" fontId="74" fillId="0" borderId="0" xfId="54" applyFont="1" applyFill="1" applyAlignment="1" applyProtection="1">
      <alignment horizontal="left" vertical="center" wrapText="1" indent="1"/>
    </xf>
    <xf numFmtId="0" fontId="72" fillId="0" borderId="0" xfId="54" applyFont="1" applyFill="1" applyAlignment="1" applyProtection="1">
      <alignment horizontal="left" vertical="center" wrapText="1" indent="1"/>
    </xf>
    <xf numFmtId="0" fontId="84" fillId="0" borderId="0" xfId="54" applyFont="1" applyFill="1" applyAlignment="1" applyProtection="1">
      <alignment horizontal="left" vertical="center" wrapText="1" indent="1"/>
    </xf>
    <xf numFmtId="0" fontId="85" fillId="0" borderId="0" xfId="54" applyFont="1" applyFill="1" applyAlignment="1" applyProtection="1">
      <alignment horizontal="left" vertical="center" indent="1"/>
    </xf>
    <xf numFmtId="0" fontId="84" fillId="0" borderId="0" xfId="54" applyFont="1" applyFill="1" applyAlignment="1" applyProtection="1">
      <alignment vertical="center" wrapText="1"/>
    </xf>
    <xf numFmtId="0" fontId="57" fillId="0" borderId="0" xfId="52" applyFont="1" applyFill="1" applyAlignment="1" applyProtection="1">
      <alignment horizontal="left" vertical="center" wrapTex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7" borderId="0" xfId="52" applyFont="1" applyFill="1" applyBorder="1" applyAlignment="1" applyProtection="1">
      <alignment vertical="center" wrapText="1"/>
    </xf>
    <xf numFmtId="0" fontId="60" fillId="7" borderId="0" xfId="52" applyFont="1" applyFill="1" applyBorder="1" applyAlignment="1" applyProtection="1">
      <alignment horizontal="right" vertical="center" wrapText="1" indent="1"/>
    </xf>
    <xf numFmtId="0" fontId="60" fillId="7" borderId="0" xfId="52" applyFont="1" applyFill="1" applyBorder="1" applyAlignment="1" applyProtection="1">
      <alignment horizontal="left" vertical="center" wrapText="1" indent="2"/>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0" fontId="61" fillId="7" borderId="0" xfId="52" applyFont="1" applyFill="1" applyBorder="1" applyAlignment="1" applyProtection="1">
      <alignment horizontal="center" vertical="center" wrapText="1"/>
    </xf>
    <xf numFmtId="0" fontId="62" fillId="7" borderId="0" xfId="52" applyFont="1" applyFill="1" applyBorder="1" applyAlignment="1" applyProtection="1">
      <alignment vertical="center" wrapTex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63" fillId="7" borderId="0" xfId="52" applyFont="1" applyFill="1" applyBorder="1" applyAlignment="1" applyProtection="1">
      <alignment horizontal="center" vertical="center" wrapText="1"/>
    </xf>
    <xf numFmtId="14" fontId="63" fillId="7" borderId="0" xfId="52" applyNumberFormat="1" applyFont="1" applyFill="1" applyBorder="1" applyAlignment="1" applyProtection="1">
      <alignment horizontal="center" vertical="center" wrapText="1"/>
    </xf>
    <xf numFmtId="0" fontId="63" fillId="7" borderId="0" xfId="52" applyFont="1" applyFill="1" applyBorder="1" applyAlignment="1" applyProtection="1">
      <alignment vertical="center" wrapText="1"/>
    </xf>
    <xf numFmtId="0" fontId="64" fillId="7" borderId="0" xfId="52" applyFont="1" applyFill="1" applyBorder="1" applyAlignment="1" applyProtection="1">
      <alignment vertical="center" wrapText="1"/>
    </xf>
    <xf numFmtId="0" fontId="56" fillId="0" borderId="0" xfId="52" applyNumberFormat="1" applyFont="1" applyFill="1" applyAlignment="1" applyProtection="1">
      <alignment horizontal="left"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vertical="center" wrapText="1"/>
    </xf>
    <xf numFmtId="0" fontId="55" fillId="0" borderId="0" xfId="52" applyFont="1" applyAlignment="1" applyProtection="1">
      <alignment horizontal="center" vertical="center" wrapText="1"/>
    </xf>
    <xf numFmtId="0" fontId="57" fillId="0" borderId="0" xfId="52" applyFont="1" applyBorder="1" applyAlignment="1" applyProtection="1">
      <alignment vertical="center" wrapText="1"/>
    </xf>
    <xf numFmtId="0" fontId="57" fillId="0" borderId="0" xfId="52" applyFont="1" applyAlignment="1" applyProtection="1">
      <alignment horizontal="right" vertical="center"/>
    </xf>
    <xf numFmtId="0" fontId="57" fillId="0" borderId="0" xfId="52" applyFont="1" applyAlignment="1" applyProtection="1">
      <alignment horizontal="center" vertical="center" wrapText="1"/>
    </xf>
    <xf numFmtId="49" fontId="6"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6" fillId="13" borderId="15" xfId="41" applyFont="1" applyFill="1" applyBorder="1" applyAlignment="1" applyProtection="1">
      <alignment horizontal="center" vertical="center" wrapText="1"/>
    </xf>
    <xf numFmtId="0" fontId="74" fillId="0" borderId="0" xfId="54" applyFont="1" applyFill="1" applyAlignment="1" applyProtection="1">
      <alignment horizontal="left" vertical="center" indent="1"/>
    </xf>
    <xf numFmtId="0" fontId="74" fillId="0" borderId="0" xfId="54" applyNumberFormat="1" applyFont="1" applyFill="1" applyAlignment="1" applyProtection="1">
      <alignment horizontal="left" vertical="center" indent="1"/>
    </xf>
    <xf numFmtId="14" fontId="6" fillId="8" borderId="5" xfId="53" applyNumberFormat="1" applyFont="1" applyFill="1" applyBorder="1" applyAlignment="1" applyProtection="1">
      <alignment horizontal="left" vertical="center" wrapText="1" indent="1"/>
    </xf>
    <xf numFmtId="0" fontId="29" fillId="0" borderId="0" xfId="54" applyFont="1" applyFill="1" applyBorder="1" applyAlignment="1" applyProtection="1">
      <alignment horizontal="center" vertical="top" wrapText="1"/>
    </xf>
    <xf numFmtId="0" fontId="74" fillId="0" borderId="24" xfId="54" applyFont="1" applyFill="1" applyBorder="1" applyAlignment="1" applyProtection="1">
      <alignment vertical="center"/>
    </xf>
    <xf numFmtId="0" fontId="6"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2" fillId="0" borderId="0" xfId="0" applyNumberFormat="1" applyFont="1" applyAlignment="1">
      <alignment vertical="center"/>
    </xf>
    <xf numFmtId="0" fontId="0" fillId="0" borderId="0" xfId="0" applyNumberFormat="1" applyFont="1" applyAlignment="1">
      <alignment vertical="center"/>
    </xf>
    <xf numFmtId="0" fontId="8" fillId="10" borderId="5" xfId="54" applyFont="1" applyFill="1" applyBorder="1" applyAlignment="1" applyProtection="1">
      <alignment horizontal="center" vertical="center" wrapText="1"/>
    </xf>
    <xf numFmtId="49" fontId="6" fillId="0" borderId="0" xfId="0" applyFont="1" applyFill="1" applyProtection="1">
      <alignment vertical="top"/>
    </xf>
    <xf numFmtId="0" fontId="8"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0" fillId="9" borderId="5" xfId="30" applyNumberFormat="1" applyFont="1" applyFill="1" applyBorder="1" applyAlignment="1" applyProtection="1">
      <alignment horizontal="left" vertical="center" wrapText="1"/>
      <protection locked="0"/>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6" fillId="13" borderId="19" xfId="54" applyNumberFormat="1" applyFont="1" applyFill="1" applyBorder="1" applyAlignment="1" applyProtection="1">
      <alignment horizontal="center" vertical="center" wrapText="1"/>
    </xf>
    <xf numFmtId="49" fontId="40" fillId="13" borderId="23" xfId="0" applyFont="1" applyFill="1" applyBorder="1" applyAlignment="1" applyProtection="1">
      <alignment horizontal="left" vertical="center" indent="3"/>
    </xf>
    <xf numFmtId="0" fontId="6" fillId="13" borderId="21" xfId="53" applyNumberFormat="1" applyFont="1" applyFill="1" applyBorder="1" applyAlignment="1" applyProtection="1">
      <alignment horizontal="left" vertical="center" wrapText="1"/>
    </xf>
    <xf numFmtId="0" fontId="6" fillId="0" borderId="5" xfId="33" applyFont="1" applyFill="1" applyBorder="1" applyAlignment="1" applyProtection="1">
      <alignment horizontal="center" vertical="center" wrapText="1"/>
    </xf>
    <xf numFmtId="49" fontId="6" fillId="0" borderId="16" xfId="49" applyNumberFormat="1" applyFont="1" applyFill="1" applyBorder="1" applyAlignment="1" applyProtection="1">
      <alignment horizontal="left" vertical="center" wrapText="1"/>
    </xf>
    <xf numFmtId="49" fontId="8" fillId="13" borderId="13" xfId="41" applyFont="1" applyFill="1" applyBorder="1" applyAlignment="1" applyProtection="1">
      <alignment horizontal="center" vertical="center"/>
    </xf>
    <xf numFmtId="49" fontId="40" fillId="13" borderId="14" xfId="41" applyFont="1" applyFill="1" applyBorder="1" applyAlignment="1" applyProtection="1">
      <alignment horizontal="left" vertical="center"/>
    </xf>
    <xf numFmtId="0" fontId="6" fillId="0" borderId="0" xfId="49" applyFont="1" applyAlignment="1" applyProtection="1"/>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65" fillId="7" borderId="0" xfId="52" applyFont="1" applyFill="1" applyBorder="1" applyAlignment="1" applyProtection="1">
      <alignment vertical="center" wrapText="1"/>
    </xf>
    <xf numFmtId="0" fontId="66" fillId="0" borderId="0" xfId="54" applyFont="1" applyFill="1" applyAlignment="1" applyProtection="1">
      <alignment vertical="center" wrapText="1"/>
    </xf>
    <xf numFmtId="0" fontId="66" fillId="0" borderId="0" xfId="32" applyFont="1" applyFill="1" applyBorder="1" applyAlignment="1" applyProtection="1">
      <alignment vertical="center" wrapText="1"/>
    </xf>
    <xf numFmtId="0" fontId="66" fillId="0" borderId="0" xfId="49" applyFont="1" applyProtection="1"/>
    <xf numFmtId="49" fontId="67" fillId="0" borderId="0" xfId="0" applyFont="1">
      <alignment vertical="top"/>
    </xf>
    <xf numFmtId="49" fontId="68"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6" fillId="0" borderId="0" xfId="52" applyNumberFormat="1" applyFont="1" applyFill="1" applyBorder="1" applyAlignment="1" applyProtection="1">
      <alignment horizontal="center" vertical="center" wrapText="1"/>
    </xf>
    <xf numFmtId="49" fontId="6" fillId="0" borderId="26" xfId="0" applyNumberFormat="1" applyFont="1" applyBorder="1" applyProtection="1">
      <alignment vertical="top"/>
    </xf>
    <xf numFmtId="49" fontId="6" fillId="0" borderId="26" xfId="0" applyNumberFormat="1" applyFont="1" applyBorder="1" applyAlignment="1" applyProtection="1">
      <alignment vertical="top" wrapText="1"/>
    </xf>
    <xf numFmtId="0" fontId="6" fillId="9" borderId="5" xfId="53" applyNumberFormat="1" applyFont="1" applyFill="1" applyBorder="1" applyAlignment="1" applyProtection="1">
      <alignment horizontal="left" vertical="center" wrapText="1"/>
      <protection locked="0"/>
    </xf>
    <xf numFmtId="0" fontId="35" fillId="7" borderId="0" xfId="43" applyNumberFormat="1" applyFont="1" applyFill="1" applyBorder="1" applyAlignment="1">
      <alignment horizontal="left" vertical="center" wrapText="1"/>
    </xf>
    <xf numFmtId="0" fontId="34" fillId="7" borderId="0" xfId="43" applyNumberFormat="1" applyFont="1" applyFill="1" applyBorder="1" applyAlignment="1">
      <alignment vertical="top" wrapText="1"/>
    </xf>
    <xf numFmtId="0" fontId="35" fillId="7" borderId="0" xfId="43" applyNumberFormat="1" applyFont="1" applyFill="1" applyBorder="1" applyAlignment="1">
      <alignment vertical="center" wrapText="1"/>
    </xf>
    <xf numFmtId="0" fontId="34" fillId="7" borderId="0" xfId="43" applyNumberFormat="1" applyFont="1" applyFill="1" applyBorder="1" applyAlignment="1">
      <alignment vertical="center" wrapText="1"/>
    </xf>
    <xf numFmtId="0" fontId="74" fillId="0" borderId="0" xfId="41" applyNumberFormat="1" applyFont="1">
      <alignment vertical="top"/>
    </xf>
    <xf numFmtId="49" fontId="74" fillId="0" borderId="0" xfId="41" applyNumberFormat="1" applyFont="1">
      <alignment vertical="top"/>
    </xf>
    <xf numFmtId="0" fontId="29"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19" fillId="10" borderId="5" xfId="54" applyFont="1" applyFill="1" applyBorder="1" applyAlignment="1" applyProtection="1">
      <alignment horizontal="center" vertical="center" wrapText="1"/>
    </xf>
    <xf numFmtId="49" fontId="6"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6" fillId="0" borderId="5" xfId="0" applyNumberFormat="1" applyFont="1" applyBorder="1" applyAlignment="1" applyProtection="1">
      <alignment horizontal="right" vertical="center"/>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49" fontId="56" fillId="0" borderId="0" xfId="53" applyNumberFormat="1" applyFont="1" applyFill="1" applyBorder="1" applyAlignment="1" applyProtection="1">
      <alignment vertical="center" wrapText="1"/>
    </xf>
    <xf numFmtId="0" fontId="56" fillId="0" borderId="0" xfId="47" applyNumberFormat="1" applyFont="1" applyFill="1" applyBorder="1" applyAlignment="1" applyProtection="1">
      <alignment vertical="center" wrapText="1"/>
    </xf>
    <xf numFmtId="49" fontId="103" fillId="0" borderId="0" xfId="53" applyNumberFormat="1" applyFont="1" applyFill="1" applyBorder="1" applyAlignment="1" applyProtection="1">
      <alignment vertical="center" wrapText="1"/>
    </xf>
    <xf numFmtId="0" fontId="56" fillId="0" borderId="0" xfId="47" applyFont="1" applyFill="1" applyBorder="1" applyAlignment="1" applyProtection="1">
      <alignment horizontal="right" vertical="center" wrapText="1"/>
    </xf>
    <xf numFmtId="0" fontId="102" fillId="0" borderId="0" xfId="0" applyNumberFormat="1" applyFont="1" applyBorder="1" applyAlignment="1">
      <alignment vertical="center"/>
    </xf>
    <xf numFmtId="49" fontId="0" fillId="0" borderId="0" xfId="0" applyBorder="1">
      <alignment vertical="top"/>
    </xf>
    <xf numFmtId="0" fontId="74" fillId="0" borderId="0" xfId="0" applyNumberFormat="1" applyFont="1" applyAlignment="1">
      <alignment vertical="center"/>
    </xf>
    <xf numFmtId="49" fontId="6" fillId="11" borderId="5" xfId="53" applyNumberFormat="1"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18" fillId="0" borderId="0" xfId="54" applyFont="1" applyFill="1" applyBorder="1" applyAlignment="1" applyProtection="1">
      <alignment vertical="center" wrapText="1"/>
    </xf>
    <xf numFmtId="0" fontId="6" fillId="0" borderId="0" xfId="47" applyFont="1" applyFill="1" applyBorder="1" applyAlignment="1" applyProtection="1">
      <alignment horizontal="left" vertical="center" wrapText="1"/>
    </xf>
    <xf numFmtId="0" fontId="29" fillId="7" borderId="0"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73" fillId="7" borderId="0" xfId="54" applyFont="1" applyFill="1" applyBorder="1" applyAlignment="1" applyProtection="1">
      <alignmen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74" fillId="7" borderId="0" xfId="33" applyNumberFormat="1" applyFont="1" applyFill="1" applyBorder="1" applyAlignment="1" applyProtection="1">
      <alignment horizontal="center" vertical="center" wrapText="1"/>
    </xf>
    <xf numFmtId="49" fontId="74" fillId="7" borderId="0" xfId="33" applyNumberFormat="1" applyFont="1" applyFill="1" applyBorder="1" applyAlignment="1" applyProtection="1">
      <alignment horizontal="center" vertical="center" wrapText="1"/>
    </xf>
    <xf numFmtId="0" fontId="18" fillId="0" borderId="0" xfId="55" applyFont="1" applyBorder="1" applyAlignment="1">
      <alignment horizontal="center" vertical="center" wrapText="1"/>
    </xf>
    <xf numFmtId="0" fontId="6"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4" fillId="0" borderId="0" xfId="54" applyFont="1" applyFill="1" applyAlignment="1" applyProtection="1">
      <alignment vertical="center" wrapText="1"/>
    </xf>
    <xf numFmtId="49" fontId="74" fillId="0" borderId="0" xfId="0" applyFont="1">
      <alignment vertical="top"/>
    </xf>
    <xf numFmtId="0" fontId="6" fillId="7" borderId="17" xfId="54" applyFont="1" applyFill="1" applyBorder="1" applyAlignment="1" applyProtection="1">
      <alignment vertical="center" wrapText="1"/>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6" fillId="0" borderId="5" xfId="54" applyFont="1" applyFill="1" applyBorder="1" applyAlignment="1" applyProtection="1">
      <alignment horizontal="left" vertical="center" wrapText="1"/>
    </xf>
    <xf numFmtId="0" fontId="6" fillId="7" borderId="5" xfId="54" applyFont="1" applyFill="1" applyBorder="1" applyAlignment="1" applyProtection="1">
      <alignment horizontal="left" vertical="center" wrapText="1"/>
    </xf>
    <xf numFmtId="49" fontId="74" fillId="7" borderId="15" xfId="33" applyNumberFormat="1" applyFont="1" applyFill="1" applyBorder="1" applyAlignment="1" applyProtection="1">
      <alignment horizontal="center" vertical="center" wrapText="1"/>
    </xf>
    <xf numFmtId="49" fontId="72" fillId="0" borderId="0" xfId="54" applyNumberFormat="1" applyFont="1" applyFill="1" applyAlignment="1" applyProtection="1">
      <alignment vertical="center" wrapText="1"/>
    </xf>
    <xf numFmtId="0" fontId="72" fillId="0" borderId="0" xfId="0" applyNumberFormat="1" applyFont="1" applyFill="1" applyBorder="1" applyAlignment="1">
      <alignment vertical="center"/>
    </xf>
    <xf numFmtId="49" fontId="37" fillId="0" borderId="5" xfId="53" applyNumberFormat="1" applyFont="1" applyFill="1" applyBorder="1" applyAlignment="1" applyProtection="1">
      <alignment vertical="center" wrapText="1"/>
    </xf>
    <xf numFmtId="0" fontId="6"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6"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4" fillId="0" borderId="0" xfId="54" applyNumberFormat="1" applyFont="1" applyFill="1" applyAlignment="1" applyProtection="1">
      <alignment vertical="center"/>
    </xf>
    <xf numFmtId="0" fontId="104" fillId="0" borderId="0" xfId="0" applyNumberFormat="1" applyFont="1" applyFill="1" applyBorder="1" applyAlignment="1">
      <alignment vertical="center"/>
    </xf>
    <xf numFmtId="0" fontId="6" fillId="7" borderId="26" xfId="54" applyFont="1" applyFill="1" applyBorder="1" applyAlignment="1" applyProtection="1">
      <alignment vertical="center" wrapText="1"/>
    </xf>
    <xf numFmtId="0" fontId="6" fillId="7" borderId="28"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40" fillId="13" borderId="15" xfId="0" applyNumberFormat="1" applyFont="1" applyFill="1" applyBorder="1" applyAlignment="1" applyProtection="1">
      <alignment horizontal="left" vertical="center"/>
    </xf>
    <xf numFmtId="49" fontId="6" fillId="0" borderId="5" xfId="53" applyNumberFormat="1" applyFont="1" applyFill="1" applyBorder="1" applyAlignment="1" applyProtection="1">
      <alignment horizontal="center" vertical="center" wrapText="1"/>
    </xf>
    <xf numFmtId="0" fontId="37" fillId="0" borderId="5" xfId="51" applyFont="1" applyFill="1" applyBorder="1" applyAlignment="1" applyProtection="1">
      <alignment vertical="center" wrapText="1"/>
    </xf>
    <xf numFmtId="49" fontId="6" fillId="0" borderId="5" xfId="0" applyNumberFormat="1" applyFont="1" applyBorder="1" applyProtection="1">
      <alignment vertical="top"/>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indent="4"/>
    </xf>
    <xf numFmtId="0" fontId="6" fillId="7" borderId="5" xfId="54" applyNumberFormat="1" applyFont="1" applyFill="1" applyBorder="1" applyAlignment="1" applyProtection="1">
      <alignment horizontal="left" vertical="center" wrapText="1" indent="5"/>
    </xf>
    <xf numFmtId="49" fontId="40" fillId="13" borderId="15" xfId="0" applyFont="1" applyFill="1" applyBorder="1" applyAlignment="1" applyProtection="1">
      <alignment horizontal="left" vertical="center" indent="5"/>
    </xf>
    <xf numFmtId="49" fontId="40" fillId="13" borderId="15" xfId="0" applyFont="1" applyFill="1" applyBorder="1" applyAlignment="1" applyProtection="1">
      <alignment horizontal="left" vertical="center" indent="6"/>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0" fontId="6" fillId="0" borderId="0" xfId="47" applyFont="1" applyFill="1" applyBorder="1" applyAlignment="1" applyProtection="1">
      <alignment horizontal="right" vertical="center" wrapText="1"/>
    </xf>
    <xf numFmtId="0" fontId="18" fillId="0" borderId="0" xfId="32" applyFont="1" applyFill="1" applyBorder="1" applyAlignment="1" applyProtection="1">
      <alignment vertical="center" wrapText="1"/>
    </xf>
    <xf numFmtId="0" fontId="73"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9" fontId="40" fillId="13" borderId="17" xfId="0" applyFont="1" applyFill="1" applyBorder="1" applyAlignment="1" applyProtection="1">
      <alignment horizontal="left" vertical="center" indent="2"/>
    </xf>
    <xf numFmtId="0" fontId="6" fillId="7" borderId="5" xfId="54" applyFont="1" applyFill="1" applyBorder="1" applyAlignment="1" applyProtection="1">
      <alignment vertical="center" wrapText="1"/>
    </xf>
    <xf numFmtId="0" fontId="18" fillId="0" borderId="0" xfId="55" applyFont="1" applyBorder="1" applyAlignment="1">
      <alignment horizontal="center" vertical="center" wrapText="1"/>
    </xf>
    <xf numFmtId="0" fontId="6" fillId="0" borderId="5" xfId="53" applyNumberFormat="1" applyFont="1" applyFill="1" applyBorder="1" applyAlignment="1" applyProtection="1">
      <alignment vertical="center" wrapText="1"/>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49" fontId="6" fillId="0" borderId="5" xfId="3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49" fontId="6" fillId="0" borderId="0" xfId="54" applyNumberFormat="1" applyFont="1" applyFill="1" applyBorder="1" applyAlignment="1" applyProtection="1">
      <alignment vertical="center" wrapText="1"/>
    </xf>
    <xf numFmtId="49" fontId="74" fillId="0" borderId="0" xfId="0" applyNumberFormat="1" applyFont="1" applyFill="1" applyAlignment="1" applyProtection="1">
      <alignment vertical="center"/>
    </xf>
    <xf numFmtId="49" fontId="74"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47" fillId="0" borderId="0" xfId="47"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9" fontId="40" fillId="13" borderId="13" xfId="0" applyFont="1" applyFill="1" applyBorder="1" applyAlignment="1" applyProtection="1">
      <alignment horizontal="left" vertical="center" indent="1"/>
    </xf>
    <xf numFmtId="4" fontId="75" fillId="13" borderId="14" xfId="0" applyNumberFormat="1" applyFont="1" applyFill="1" applyBorder="1" applyAlignment="1" applyProtection="1">
      <alignment horizontal="right"/>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6" fillId="0" borderId="5" xfId="54" applyNumberFormat="1" applyFont="1" applyFill="1" applyBorder="1" applyAlignment="1" applyProtection="1">
      <alignment vertical="top" wrapText="1"/>
    </xf>
    <xf numFmtId="0" fontId="6" fillId="0" borderId="5" xfId="54"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29" fillId="7" borderId="15" xfId="33" applyNumberFormat="1" applyFont="1" applyFill="1" applyBorder="1" applyAlignment="1" applyProtection="1">
      <alignment horizontal="center" vertical="center" wrapText="1"/>
    </xf>
    <xf numFmtId="0" fontId="29" fillId="7" borderId="15" xfId="33" applyNumberFormat="1" applyFont="1" applyFill="1" applyBorder="1" applyAlignment="1" applyProtection="1">
      <alignment horizontal="center" vertical="center" wrapText="1"/>
    </xf>
    <xf numFmtId="0" fontId="74" fillId="7" borderId="15" xfId="33" applyNumberFormat="1" applyFont="1" applyFill="1" applyBorder="1" applyAlignment="1" applyProtection="1">
      <alignment horizontal="center" vertical="center" wrapText="1"/>
    </xf>
    <xf numFmtId="0" fontId="66" fillId="0" borderId="0" xfId="54" applyFont="1" applyFill="1" applyAlignment="1" applyProtection="1">
      <alignment vertical="center" wrapText="1"/>
    </xf>
    <xf numFmtId="0" fontId="6" fillId="0" borderId="5" xfId="47" applyFont="1" applyFill="1" applyBorder="1" applyAlignment="1" applyProtection="1">
      <alignment vertical="center" wrapText="1"/>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0" fontId="102" fillId="0" borderId="0" xfId="0" applyNumberFormat="1" applyFont="1" applyBorder="1" applyAlignment="1">
      <alignment vertical="center"/>
    </xf>
    <xf numFmtId="0" fontId="6" fillId="0" borderId="5" xfId="54" applyNumberFormat="1" applyFont="1" applyFill="1" applyBorder="1" applyAlignment="1" applyProtection="1">
      <alignment horizontal="left" vertical="center" wrapText="1" indent="6"/>
    </xf>
    <xf numFmtId="49" fontId="29" fillId="7" borderId="23" xfId="33" applyNumberFormat="1" applyFont="1" applyFill="1" applyBorder="1" applyAlignment="1" applyProtection="1">
      <alignment horizontal="center" vertical="center" wrapText="1"/>
    </xf>
    <xf numFmtId="0" fontId="29" fillId="7" borderId="23" xfId="33" applyNumberFormat="1" applyFont="1" applyFill="1" applyBorder="1" applyAlignment="1" applyProtection="1">
      <alignment horizontal="center" vertical="center" wrapText="1"/>
    </xf>
    <xf numFmtId="0" fontId="74" fillId="7" borderId="23" xfId="33" applyNumberFormat="1" applyFont="1" applyFill="1" applyBorder="1" applyAlignment="1" applyProtection="1">
      <alignment horizontal="center" vertical="center" wrapText="1"/>
    </xf>
    <xf numFmtId="49" fontId="6" fillId="11" borderId="5" xfId="53" applyNumberFormat="1" applyFont="1" applyFill="1" applyBorder="1" applyAlignment="1" applyProtection="1">
      <alignment horizontal="center" vertical="center" wrapText="1"/>
    </xf>
    <xf numFmtId="0" fontId="74" fillId="7" borderId="0" xfId="33" applyNumberFormat="1"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6" fillId="12" borderId="23" xfId="45" applyFont="1" applyFill="1" applyBorder="1" applyAlignment="1" applyProtection="1">
      <alignment horizontal="center" vertical="center" wrapText="1"/>
    </xf>
    <xf numFmtId="0" fontId="6" fillId="0" borderId="13" xfId="53" applyFont="1" applyBorder="1" applyAlignment="1" applyProtection="1">
      <alignment horizontal="left" vertical="center"/>
    </xf>
    <xf numFmtId="49" fontId="6" fillId="0" borderId="13" xfId="0" applyNumberFormat="1" applyFont="1" applyBorder="1" applyProtection="1">
      <alignment vertical="top"/>
    </xf>
    <xf numFmtId="49" fontId="37" fillId="0" borderId="13" xfId="0" applyNumberFormat="1" applyFont="1" applyBorder="1" applyProtection="1">
      <alignment vertical="top"/>
    </xf>
    <xf numFmtId="0" fontId="37" fillId="0" borderId="13" xfId="53" applyFont="1" applyBorder="1" applyAlignment="1" applyProtection="1">
      <alignment horizontal="left" vertical="center"/>
    </xf>
    <xf numFmtId="49" fontId="6" fillId="0" borderId="45" xfId="0" applyNumberFormat="1" applyFont="1" applyBorder="1" applyAlignment="1" applyProtection="1">
      <alignment vertical="center" wrapText="1"/>
    </xf>
    <xf numFmtId="0" fontId="6" fillId="0" borderId="16" xfId="54" applyFont="1" applyFill="1" applyBorder="1" applyAlignment="1" applyProtection="1">
      <alignment vertical="center" wrapText="1"/>
    </xf>
    <xf numFmtId="0" fontId="6" fillId="0" borderId="28" xfId="54" applyFont="1" applyFill="1" applyBorder="1" applyAlignment="1" applyProtection="1">
      <alignment vertical="center" wrapText="1"/>
    </xf>
    <xf numFmtId="0" fontId="6" fillId="0" borderId="26" xfId="54" applyFont="1" applyFill="1" applyBorder="1" applyAlignment="1" applyProtection="1">
      <alignment vertical="center" wrapText="1"/>
    </xf>
    <xf numFmtId="0" fontId="18" fillId="0" borderId="0" xfId="55" applyFont="1" applyFill="1" applyBorder="1" applyAlignment="1">
      <alignment vertical="center" wrapText="1"/>
    </xf>
    <xf numFmtId="49" fontId="37" fillId="13" borderId="14" xfId="53" applyNumberFormat="1" applyFont="1" applyFill="1" applyBorder="1" applyAlignment="1" applyProtection="1">
      <alignment horizontal="center" vertical="center" wrapText="1"/>
    </xf>
    <xf numFmtId="0" fontId="103" fillId="0" borderId="0" xfId="47" applyFont="1" applyFill="1" applyBorder="1" applyAlignment="1" applyProtection="1">
      <alignment horizontal="left" vertical="center" wrapText="1"/>
    </xf>
    <xf numFmtId="49" fontId="74" fillId="7" borderId="23" xfId="33" applyNumberFormat="1" applyFont="1" applyFill="1" applyBorder="1" applyAlignment="1" applyProtection="1">
      <alignment horizontal="center" vertical="center" wrapText="1"/>
    </xf>
    <xf numFmtId="49" fontId="6" fillId="7" borderId="5" xfId="53" applyNumberFormat="1" applyFont="1" applyFill="1" applyBorder="1" applyAlignment="1" applyProtection="1">
      <alignment horizontal="center" vertical="center" wrapText="1"/>
    </xf>
    <xf numFmtId="169" fontId="0" fillId="9" borderId="5" xfId="0" applyNumberFormat="1" applyFill="1" applyBorder="1" applyAlignment="1" applyProtection="1">
      <alignment horizontal="right" vertical="center"/>
      <protection locked="0"/>
    </xf>
    <xf numFmtId="4" fontId="0" fillId="13" borderId="13" xfId="0" applyNumberFormat="1" applyFill="1" applyBorder="1" applyAlignment="1" applyProtection="1">
      <alignment horizontal="right" vertical="center"/>
    </xf>
    <xf numFmtId="0" fontId="29" fillId="7" borderId="0" xfId="33" applyNumberFormat="1" applyFont="1" applyFill="1" applyBorder="1" applyAlignment="1" applyProtection="1">
      <alignment vertical="center" wrapText="1"/>
    </xf>
    <xf numFmtId="0" fontId="29" fillId="7" borderId="0" xfId="33" applyNumberFormat="1" applyFont="1" applyFill="1" applyBorder="1" applyAlignment="1" applyProtection="1">
      <alignment horizontal="left" vertical="center" wrapText="1" indent="2"/>
    </xf>
    <xf numFmtId="49" fontId="40" fillId="0" borderId="0" xfId="0" applyFont="1" applyFill="1" applyBorder="1" applyAlignment="1" applyProtection="1">
      <alignment horizontal="left" vertical="center"/>
    </xf>
    <xf numFmtId="49" fontId="40" fillId="0" borderId="0" xfId="0" applyFont="1" applyFill="1" applyBorder="1" applyAlignment="1" applyProtection="1">
      <alignment horizontal="left" vertical="center" indent="2"/>
    </xf>
    <xf numFmtId="49" fontId="28"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37" fillId="0" borderId="0" xfId="53" applyNumberFormat="1" applyFont="1" applyFill="1" applyBorder="1" applyAlignment="1" applyProtection="1">
      <alignment horizontal="center" vertical="center" wrapText="1"/>
    </xf>
    <xf numFmtId="49" fontId="11" fillId="0" borderId="0" xfId="0" applyFont="1" applyFill="1" applyProtection="1">
      <alignment vertical="top"/>
    </xf>
    <xf numFmtId="49" fontId="32" fillId="0" borderId="0" xfId="0" applyFont="1" applyFill="1" applyBorder="1" applyProtection="1">
      <alignment vertical="top"/>
    </xf>
    <xf numFmtId="4" fontId="6" fillId="9" borderId="5" xfId="30" applyNumberFormat="1" applyFont="1" applyFill="1" applyBorder="1" applyAlignment="1" applyProtection="1">
      <alignment horizontal="right" vertical="center" wrapText="1"/>
      <protection locked="0"/>
    </xf>
    <xf numFmtId="49" fontId="0" fillId="0" borderId="0" xfId="0">
      <alignment vertical="top"/>
    </xf>
    <xf numFmtId="0" fontId="6" fillId="0" borderId="0" xfId="54" applyFont="1" applyFill="1" applyAlignment="1" applyProtection="1">
      <alignment vertical="center" wrapText="1"/>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40" fillId="13" borderId="15" xfId="0" applyFont="1" applyFill="1" applyBorder="1" applyAlignment="1" applyProtection="1">
      <alignment horizontal="left" vertical="center" inden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6" fillId="0" borderId="5" xfId="54" applyNumberFormat="1" applyFont="1" applyFill="1" applyBorder="1" applyAlignment="1" applyProtection="1">
      <alignment horizontal="left" vertical="center" wrapText="1"/>
    </xf>
    <xf numFmtId="0" fontId="6" fillId="7" borderId="5" xfId="54" applyFont="1" applyFill="1" applyBorder="1" applyAlignment="1" applyProtection="1">
      <alignment vertical="center" wrapText="1"/>
    </xf>
    <xf numFmtId="0" fontId="6" fillId="0" borderId="5" xfId="53" applyNumberFormat="1" applyFont="1" applyFill="1" applyBorder="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4" applyFont="1" applyFill="1" applyAlignment="1" applyProtection="1">
      <alignment vertical="center"/>
    </xf>
    <xf numFmtId="49" fontId="74" fillId="0" borderId="0" xfId="0" applyFont="1" applyAlignment="1">
      <alignment vertical="top"/>
    </xf>
    <xf numFmtId="0" fontId="6" fillId="7"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37" fillId="0" borderId="5" xfId="53" applyNumberFormat="1" applyFont="1" applyFill="1" applyBorder="1" applyAlignment="1" applyProtection="1">
      <alignment vertical="center" wrapText="1"/>
    </xf>
    <xf numFmtId="49" fontId="0" fillId="0" borderId="0" xfId="0">
      <alignment vertical="top"/>
    </xf>
    <xf numFmtId="49" fontId="6" fillId="0" borderId="0" xfId="0" applyFont="1">
      <alignment vertical="top"/>
    </xf>
    <xf numFmtId="49" fontId="0" fillId="0" borderId="0" xfId="0">
      <alignment vertical="top"/>
    </xf>
    <xf numFmtId="49" fontId="32" fillId="0" borderId="0" xfId="0" applyFont="1" applyBorder="1">
      <alignment vertical="top"/>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9" fontId="6"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6"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6"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6" fillId="0" borderId="5" xfId="51" applyFont="1" applyFill="1" applyBorder="1" applyAlignment="1" applyProtection="1">
      <alignment vertical="center" wrapText="1"/>
    </xf>
    <xf numFmtId="0" fontId="6" fillId="0" borderId="0" xfId="47"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6" fillId="7" borderId="0" xfId="54" applyFont="1" applyFill="1" applyBorder="1" applyAlignment="1" applyProtection="1">
      <alignment vertical="center" wrapText="1"/>
    </xf>
    <xf numFmtId="0" fontId="8"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3" applyNumberFormat="1" applyFont="1" applyFill="1" applyBorder="1" applyAlignment="1" applyProtection="1">
      <alignment vertical="center" wrapText="1"/>
    </xf>
    <xf numFmtId="0" fontId="74"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49" fontId="6" fillId="11" borderId="5"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29" fillId="7" borderId="23"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2" fillId="0" borderId="0" xfId="0" applyNumberFormat="1" applyFont="1" applyFill="1" applyBorder="1" applyAlignment="1" applyProtection="1">
      <alignment vertical="center"/>
    </xf>
    <xf numFmtId="49" fontId="56" fillId="0" borderId="0" xfId="54" applyNumberFormat="1" applyFont="1" applyFill="1" applyAlignment="1" applyProtection="1">
      <alignment vertical="center" wrapText="1"/>
    </xf>
    <xf numFmtId="0" fontId="105" fillId="7" borderId="0" xfId="54" applyFont="1" applyFill="1" applyBorder="1" applyAlignment="1" applyProtection="1">
      <alignment vertical="center" wrapText="1"/>
    </xf>
    <xf numFmtId="0" fontId="56" fillId="7" borderId="0" xfId="54"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6" fillId="0" borderId="0" xfId="54" applyFont="1" applyFill="1" applyAlignment="1" applyProtection="1">
      <alignment vertical="center" wrapText="1"/>
    </xf>
    <xf numFmtId="49" fontId="6" fillId="0"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3" applyFont="1" applyBorder="1" applyAlignment="1" applyProtection="1">
      <alignment horizontal="left" vertical="center"/>
    </xf>
    <xf numFmtId="0" fontId="6" fillId="0" borderId="0" xfId="54" applyFont="1" applyFill="1" applyBorder="1" applyAlignment="1" applyProtection="1">
      <alignment vertical="center" wrapText="1"/>
    </xf>
    <xf numFmtId="0" fontId="6" fillId="8" borderId="5" xfId="53" applyNumberFormat="1" applyFont="1" applyFill="1" applyBorder="1" applyAlignment="1" applyProtection="1">
      <alignment horizontal="left" vertical="center" wrapText="1"/>
    </xf>
    <xf numFmtId="0" fontId="66" fillId="0" borderId="0" xfId="54" applyFont="1" applyFill="1" applyAlignment="1" applyProtection="1">
      <alignment vertical="center" wrapText="1"/>
    </xf>
    <xf numFmtId="49" fontId="74" fillId="0" borderId="0" xfId="54" applyNumberFormat="1" applyFont="1" applyFill="1" applyAlignment="1" applyProtection="1">
      <alignment vertical="center" wrapText="1"/>
    </xf>
    <xf numFmtId="0" fontId="74" fillId="0" borderId="0" xfId="54" applyFont="1" applyFill="1" applyAlignment="1" applyProtection="1">
      <alignment vertical="center" wrapText="1"/>
    </xf>
    <xf numFmtId="0" fontId="32" fillId="0" borderId="0" xfId="54" applyFont="1" applyFill="1" applyAlignment="1" applyProtection="1">
      <alignment vertical="center" wrapText="1"/>
    </xf>
    <xf numFmtId="0" fontId="6" fillId="0" borderId="5" xfId="47" applyNumberFormat="1" applyFont="1" applyFill="1" applyBorder="1" applyAlignment="1" applyProtection="1">
      <alignment horizontal="center" vertical="center" wrapText="1"/>
    </xf>
    <xf numFmtId="49" fontId="80" fillId="7" borderId="0" xfId="33" applyNumberFormat="1" applyFont="1" applyFill="1" applyBorder="1" applyAlignment="1" applyProtection="1">
      <alignment horizontal="center" vertical="center" wrapText="1"/>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1"/>
    </xf>
    <xf numFmtId="0" fontId="6" fillId="0" borderId="5"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6" fillId="0" borderId="5" xfId="47" applyFont="1" applyFill="1" applyBorder="1" applyAlignment="1" applyProtection="1">
      <alignment horizontal="left" vertical="center" wrapText="1" indent="4"/>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49" fontId="6" fillId="0" borderId="0" xfId="54" applyNumberFormat="1"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6" fillId="10" borderId="5" xfId="35" applyNumberFormat="1" applyFont="1" applyFill="1" applyBorder="1" applyAlignment="1" applyProtection="1">
      <alignment horizontal="center" vertical="top" wrapText="1"/>
    </xf>
    <xf numFmtId="0" fontId="56" fillId="0" borderId="0" xfId="54" applyFont="1" applyFill="1" applyAlignment="1" applyProtection="1">
      <alignment vertical="center" wrapText="1"/>
    </xf>
    <xf numFmtId="0" fontId="74" fillId="0" borderId="0" xfId="54" applyFont="1" applyFill="1" applyAlignment="1" applyProtection="1">
      <alignment vertical="center"/>
    </xf>
    <xf numFmtId="0" fontId="6" fillId="0" borderId="5" xfId="47" applyFont="1" applyFill="1" applyBorder="1" applyAlignment="1" applyProtection="1">
      <alignment horizontal="left" vertical="center" wrapText="1" indent="2"/>
    </xf>
    <xf numFmtId="0" fontId="106" fillId="7" borderId="0" xfId="54" applyFont="1" applyFill="1" applyBorder="1" applyAlignment="1" applyProtection="1">
      <alignment horizontal="center" vertical="center" wrapText="1"/>
    </xf>
    <xf numFmtId="0" fontId="56" fillId="0" borderId="0" xfId="53" applyNumberFormat="1" applyFont="1" applyFill="1" applyBorder="1" applyAlignment="1" applyProtection="1">
      <alignment vertical="center" wrapText="1"/>
    </xf>
    <xf numFmtId="0" fontId="56" fillId="0" borderId="0" xfId="54" applyFont="1" applyFill="1" applyBorder="1" applyAlignment="1" applyProtection="1">
      <alignment vertical="center" wrapText="1"/>
    </xf>
    <xf numFmtId="49" fontId="40" fillId="13" borderId="17" xfId="0" applyFont="1" applyFill="1" applyBorder="1" applyAlignment="1" applyProtection="1">
      <alignment vertical="center" wrapText="1"/>
    </xf>
    <xf numFmtId="49" fontId="40" fillId="13" borderId="17" xfId="0" applyFont="1" applyFill="1" applyBorder="1" applyAlignment="1" applyProtection="1">
      <alignment vertical="center"/>
    </xf>
    <xf numFmtId="49" fontId="6" fillId="13" borderId="17" xfId="54" applyNumberFormat="1" applyFont="1" applyFill="1" applyBorder="1" applyAlignment="1" applyProtection="1">
      <alignment horizontal="left" vertical="center" wrapText="1" indent="4"/>
    </xf>
    <xf numFmtId="0" fontId="6" fillId="0" borderId="14" xfId="54" applyNumberFormat="1" applyFont="1" applyFill="1" applyBorder="1" applyAlignment="1" applyProtection="1">
      <alignment horizontal="left" vertical="center" wrapText="1" indent="4"/>
    </xf>
    <xf numFmtId="0" fontId="6"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56" fillId="0" borderId="46" xfId="53" applyNumberFormat="1" applyFont="1" applyFill="1" applyBorder="1" applyAlignment="1" applyProtection="1">
      <alignment horizontal="center"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33" fillId="0" borderId="20" xfId="54" applyFont="1" applyFill="1" applyBorder="1" applyAlignment="1" applyProtection="1">
      <alignment horizontal="center"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0" fontId="6" fillId="0" borderId="0" xfId="54" applyFont="1" applyFill="1" applyAlignment="1" applyProtection="1">
      <alignment vertical="center" wrapText="1"/>
    </xf>
    <xf numFmtId="49" fontId="32" fillId="0" borderId="0" xfId="0" applyFont="1" applyBorder="1">
      <alignment vertical="top"/>
    </xf>
    <xf numFmtId="0" fontId="33" fillId="0" borderId="0" xfId="54" applyFont="1" applyFill="1" applyAlignment="1" applyProtection="1">
      <alignment horizontal="center" vertical="center" wrapText="1"/>
    </xf>
    <xf numFmtId="49" fontId="6" fillId="0" borderId="0" xfId="0" applyFont="1" applyBorder="1">
      <alignment vertical="top"/>
    </xf>
    <xf numFmtId="49" fontId="6" fillId="0" borderId="0" xfId="0" applyFont="1" applyBorder="1" applyAlignment="1">
      <alignment vertical="top"/>
    </xf>
    <xf numFmtId="0" fontId="74" fillId="0" borderId="0" xfId="54" applyFont="1" applyFill="1" applyBorder="1" applyAlignment="1" applyProtection="1">
      <alignment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3" fillId="0" borderId="0" xfId="54" applyFont="1" applyFill="1" applyAlignment="1" applyProtection="1">
      <alignment horizontal="center" vertical="center" wrapText="1"/>
    </xf>
    <xf numFmtId="49" fontId="6" fillId="0" borderId="0" xfId="0" applyNumberFormat="1" applyFont="1" applyAlignment="1">
      <alignment vertical="center"/>
    </xf>
    <xf numFmtId="49" fontId="6" fillId="0" borderId="0" xfId="0" applyFont="1">
      <alignment vertical="top"/>
    </xf>
    <xf numFmtId="49" fontId="6" fillId="0" borderId="0" xfId="0" applyFont="1" applyBorder="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Border="1" applyAlignment="1">
      <alignment vertical="center"/>
    </xf>
    <xf numFmtId="0" fontId="33" fillId="7" borderId="0" xfId="54" applyFont="1" applyFill="1" applyBorder="1" applyAlignment="1" applyProtection="1">
      <alignment vertical="center" wrapText="1"/>
    </xf>
    <xf numFmtId="0" fontId="11" fillId="0" borderId="0" xfId="54" applyFont="1" applyFill="1" applyBorder="1" applyAlignment="1" applyProtection="1">
      <alignment horizontal="center" vertical="center" wrapText="1"/>
    </xf>
    <xf numFmtId="0" fontId="11" fillId="0" borderId="0"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0" fontId="11" fillId="0" borderId="0" xfId="54" applyFont="1" applyFill="1" applyAlignment="1" applyProtection="1">
      <alignment horizontal="center" vertical="center" wrapText="1"/>
    </xf>
    <xf numFmtId="0" fontId="6" fillId="0" borderId="0" xfId="54" applyFont="1" applyFill="1" applyBorder="1" applyAlignment="1" applyProtection="1">
      <alignment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6" fillId="0" borderId="0" xfId="0" applyNumberFormat="1" applyFont="1" applyAlignment="1">
      <alignment vertical="center"/>
    </xf>
    <xf numFmtId="49" fontId="6" fillId="0" borderId="0" xfId="0" applyFont="1">
      <alignment vertical="top"/>
    </xf>
    <xf numFmtId="49" fontId="6" fillId="13" borderId="18" xfId="53" applyNumberFormat="1" applyFont="1" applyFill="1" applyBorder="1" applyAlignment="1" applyProtection="1">
      <alignment horizontal="center"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4" fillId="0" borderId="0" xfId="54" applyFont="1" applyFill="1" applyAlignment="1" applyProtection="1">
      <alignment vertical="center" wrapText="1"/>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54"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Alignment="1">
      <alignment vertical="center"/>
    </xf>
    <xf numFmtId="0" fontId="74" fillId="0" borderId="0" xfId="54" applyFont="1" applyFill="1" applyAlignment="1" applyProtection="1">
      <alignment horizontal="center" vertical="center" wrapText="1"/>
    </xf>
    <xf numFmtId="0" fontId="6" fillId="0" borderId="0" xfId="54" applyFont="1" applyFill="1" applyAlignment="1" applyProtection="1">
      <alignment vertical="top" wrapText="1"/>
    </xf>
    <xf numFmtId="0" fontId="6" fillId="0" borderId="16" xfId="54" applyNumberFormat="1" applyFont="1" applyFill="1" applyBorder="1" applyAlignment="1" applyProtection="1">
      <alignment vertical="center" wrapText="1"/>
    </xf>
    <xf numFmtId="0" fontId="6"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1" applyFont="1" applyFill="1" applyBorder="1" applyAlignment="1" applyProtection="1">
      <alignment vertical="top" wrapText="1"/>
    </xf>
    <xf numFmtId="0" fontId="0" fillId="0" borderId="16" xfId="0" applyNumberFormat="1" applyBorder="1" applyAlignment="1">
      <alignment vertical="top" wrapText="1"/>
    </xf>
    <xf numFmtId="0" fontId="6"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6" fillId="0" borderId="5" xfId="0" applyNumberFormat="1" applyFont="1" applyBorder="1" applyAlignment="1" applyProtection="1">
      <alignment horizontal="right" vertical="top"/>
    </xf>
    <xf numFmtId="49" fontId="6" fillId="0" borderId="16" xfId="0" applyNumberFormat="1" applyFont="1" applyBorder="1" applyAlignment="1" applyProtection="1">
      <alignment horizontal="right" vertical="top"/>
    </xf>
    <xf numFmtId="49" fontId="40" fillId="13" borderId="15" xfId="0" applyFont="1" applyFill="1" applyBorder="1" applyAlignment="1" applyProtection="1">
      <alignment horizontal="left" vertical="center" indent="3"/>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49" fontId="6" fillId="0" borderId="0" xfId="0" applyFont="1">
      <alignment vertical="top"/>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0" fontId="6" fillId="9" borderId="5" xfId="54" applyNumberFormat="1" applyFont="1" applyFill="1" applyBorder="1" applyAlignment="1" applyProtection="1">
      <alignment horizontal="left" vertical="center" wrapText="1" indent="6"/>
      <protection locked="0"/>
    </xf>
    <xf numFmtId="49" fontId="6" fillId="0" borderId="0" xfId="0" applyFont="1">
      <alignment vertical="top"/>
    </xf>
    <xf numFmtId="49" fontId="6" fillId="9" borderId="5" xfId="54" applyNumberFormat="1" applyFont="1" applyFill="1" applyBorder="1" applyAlignment="1" applyProtection="1">
      <alignment horizontal="left" vertical="center" wrapText="1" indent="7"/>
      <protection locked="0"/>
    </xf>
    <xf numFmtId="49" fontId="6" fillId="9" borderId="5" xfId="54" applyNumberFormat="1" applyFont="1" applyFill="1" applyBorder="1" applyAlignment="1" applyProtection="1">
      <alignment horizontal="left" vertical="center" wrapText="1" indent="4"/>
      <protection locked="0"/>
    </xf>
    <xf numFmtId="49" fontId="6" fillId="9" borderId="5" xfId="49" applyNumberFormat="1" applyFont="1" applyFill="1" applyBorder="1" applyAlignment="1" applyProtection="1">
      <alignment horizontal="left" vertical="center" wrapText="1"/>
      <protection locked="0"/>
    </xf>
    <xf numFmtId="49" fontId="6"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1" fillId="7" borderId="0" xfId="54" applyFont="1" applyFill="1" applyBorder="1" applyAlignment="1" applyProtection="1">
      <alignment vertical="top" wrapText="1"/>
    </xf>
    <xf numFmtId="49" fontId="74" fillId="0" borderId="0" xfId="0" applyFont="1">
      <alignment vertical="top"/>
    </xf>
    <xf numFmtId="169" fontId="6" fillId="9" borderId="5" xfId="30" applyNumberFormat="1" applyFont="1" applyFill="1" applyBorder="1" applyAlignment="1" applyProtection="1">
      <alignment horizontal="right" vertical="center" wrapText="1"/>
      <protection locked="0"/>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6" fillId="9" borderId="5" xfId="53" applyNumberFormat="1" applyFont="1" applyFill="1" applyBorder="1" applyAlignment="1" applyProtection="1">
      <alignment horizontal="left" vertical="center" wrapText="1"/>
      <protection locked="0"/>
    </xf>
    <xf numFmtId="49" fontId="6" fillId="0" borderId="5" xfId="53" applyNumberFormat="1"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0" fontId="40" fillId="0" borderId="5" xfId="0" applyNumberFormat="1" applyFont="1" applyFill="1" applyBorder="1" applyAlignment="1" applyProtection="1">
      <alignment horizontal="left" vertical="center"/>
    </xf>
    <xf numFmtId="49" fontId="69"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6" fillId="9" borderId="5" xfId="54" applyNumberFormat="1" applyFont="1" applyFill="1" applyBorder="1" applyAlignment="1" applyProtection="1">
      <alignment horizontal="left" vertical="center" wrapText="1"/>
      <protection locked="0"/>
    </xf>
    <xf numFmtId="169" fontId="6" fillId="0" borderId="5" xfId="30" applyNumberFormat="1" applyFont="1" applyFill="1" applyBorder="1" applyAlignment="1" applyProtection="1">
      <alignment horizontal="right" vertical="center" wrapText="1"/>
    </xf>
    <xf numFmtId="169" fontId="6" fillId="0" borderId="5" xfId="30" applyNumberFormat="1" applyFont="1" applyFill="1" applyBorder="1" applyAlignment="1" applyProtection="1">
      <alignment vertical="center" wrapText="1"/>
    </xf>
    <xf numFmtId="4" fontId="6" fillId="0" borderId="5" xfId="54" applyNumberFormat="1" applyFont="1" applyFill="1" applyBorder="1" applyAlignment="1" applyProtection="1">
      <alignment horizontal="left" vertical="center" wrapText="1"/>
    </xf>
    <xf numFmtId="0" fontId="0" fillId="0" borderId="0" xfId="0" applyNumberFormat="1">
      <alignment vertical="top"/>
    </xf>
    <xf numFmtId="0" fontId="74" fillId="0" borderId="0" xfId="54" applyFont="1" applyFill="1" applyAlignment="1" applyProtection="1">
      <alignment vertical="top" wrapText="1"/>
    </xf>
    <xf numFmtId="49" fontId="56" fillId="0" borderId="0" xfId="52" applyNumberFormat="1" applyFont="1" applyFill="1" applyBorder="1" applyAlignment="1" applyProtection="1">
      <alignment horizontal="left" vertical="center" wrapText="1" indent="1"/>
    </xf>
    <xf numFmtId="0" fontId="102" fillId="0" borderId="0" xfId="52" applyFont="1" applyFill="1" applyBorder="1" applyAlignment="1" applyProtection="1">
      <alignment horizontal="right" vertical="center" wrapText="1" indent="1"/>
    </xf>
    <xf numFmtId="0" fontId="0" fillId="7" borderId="0" xfId="52" applyFont="1" applyFill="1" applyBorder="1" applyAlignment="1" applyProtection="1">
      <alignment horizontal="right" vertical="center" wrapText="1" inden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0" fontId="6" fillId="7" borderId="0" xfId="52" applyNumberFormat="1" applyFont="1" applyFill="1" applyBorder="1" applyAlignment="1" applyProtection="1">
      <alignment horizontal="center" vertical="center" wrapText="1"/>
    </xf>
    <xf numFmtId="0" fontId="0" fillId="7" borderId="0" xfId="52" applyFont="1" applyFill="1" applyBorder="1" applyAlignment="1" applyProtection="1">
      <alignment horizontal="right" vertical="center" wrapText="1" inden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49" fontId="0" fillId="0" borderId="0" xfId="0">
      <alignment vertical="top"/>
    </xf>
    <xf numFmtId="49" fontId="0" fillId="0" borderId="0" xfId="0" applyProtection="1">
      <alignment vertical="top"/>
    </xf>
    <xf numFmtId="49" fontId="0" fillId="10" borderId="0" xfId="0" applyFill="1" applyProtection="1">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6" fillId="0" borderId="5" xfId="51"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49" fontId="6" fillId="0" borderId="0" xfId="0" applyNumberFormat="1" applyFont="1">
      <alignment vertical="top"/>
    </xf>
    <xf numFmtId="0" fontId="6" fillId="7" borderId="5" xfId="54" applyFont="1" applyFill="1" applyBorder="1" applyAlignment="1" applyProtection="1">
      <alignment horizontal="center" vertical="center" wrapText="1"/>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49" fontId="6" fillId="0" borderId="5" xfId="0" applyNumberFormat="1" applyFont="1" applyBorder="1" applyProtection="1">
      <alignment vertical="top"/>
    </xf>
    <xf numFmtId="0" fontId="6" fillId="9" borderId="5" xfId="54" applyNumberFormat="1" applyFont="1" applyFill="1" applyBorder="1" applyAlignment="1" applyProtection="1">
      <alignment horizontal="left" vertical="center" wrapText="1" indent="6"/>
      <protection locked="0"/>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9" borderId="5" xfId="49" applyNumberFormat="1" applyFont="1" applyFill="1" applyBorder="1" applyAlignment="1" applyProtection="1">
      <alignment horizontal="left" vertical="center" wrapText="1"/>
      <protection locked="0"/>
    </xf>
    <xf numFmtId="49" fontId="6" fillId="0" borderId="0" xfId="35">
      <alignment vertical="top"/>
    </xf>
    <xf numFmtId="49" fontId="6" fillId="0" borderId="29" xfId="0" applyNumberFormat="1" applyFont="1" applyBorder="1" applyAlignment="1" applyProtection="1">
      <alignment vertical="top" wrapText="1"/>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74" fillId="0" borderId="0" xfId="54" applyFont="1" applyFill="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169" fontId="6" fillId="9" borderId="5" xfId="30" applyNumberFormat="1" applyFont="1" applyFill="1" applyBorder="1" applyAlignment="1" applyProtection="1">
      <alignment horizontal="right" vertical="center" wrapText="1"/>
      <protection locked="0"/>
    </xf>
    <xf numFmtId="49" fontId="6" fillId="0" borderId="0" xfId="54" applyNumberFormat="1" applyFont="1" applyFill="1" applyBorder="1" applyAlignment="1" applyProtection="1">
      <alignment vertical="center" wrapText="1"/>
    </xf>
    <xf numFmtId="49" fontId="6" fillId="0" borderId="0" xfId="35" applyNumberFormat="1" applyFont="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49" fontId="6" fillId="9" borderId="5" xfId="53" applyNumberFormat="1" applyFont="1" applyFill="1" applyBorder="1" applyAlignment="1" applyProtection="1">
      <alignment horizontal="left" vertical="center" wrapText="1"/>
      <protection locked="0"/>
    </xf>
    <xf numFmtId="49" fontId="69" fillId="9" borderId="5" xfId="30" applyNumberFormat="1" applyFill="1" applyBorder="1" applyAlignment="1" applyProtection="1">
      <alignment horizontal="left" vertical="center" wrapText="1"/>
      <protection locked="0"/>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18" fillId="0" borderId="0" xfId="55" applyFont="1" applyBorder="1" applyAlignment="1">
      <alignment vertical="center" wrapText="1"/>
    </xf>
    <xf numFmtId="0" fontId="0" fillId="0" borderId="5" xfId="0" applyNumberFormat="1" applyFill="1" applyBorder="1" applyAlignment="1" applyProtection="1">
      <alignment vertical="center"/>
    </xf>
    <xf numFmtId="0" fontId="6" fillId="0" borderId="5" xfId="47"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6" fillId="0" borderId="5" xfId="54" applyNumberFormat="1" applyFont="1" applyFill="1" applyBorder="1" applyAlignment="1" applyProtection="1">
      <alignment horizontal="left" vertical="top" wrapText="1"/>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0" fontId="66" fillId="0" borderId="0" xfId="54" applyFont="1" applyFill="1" applyAlignment="1" applyProtection="1">
      <alignment vertical="center" wrapText="1"/>
    </xf>
    <xf numFmtId="0" fontId="66" fillId="0" borderId="0" xfId="55" applyFont="1" applyBorder="1" applyAlignment="1">
      <alignment vertical="center" wrapText="1"/>
    </xf>
    <xf numFmtId="0" fontId="6" fillId="9" borderId="5" xfId="53" applyNumberFormat="1" applyFont="1" applyFill="1" applyBorder="1" applyAlignment="1" applyProtection="1">
      <alignment horizontal="left" vertical="center" wrapText="1"/>
      <protection locked="0"/>
    </xf>
    <xf numFmtId="0" fontId="56" fillId="0" borderId="0" xfId="47" applyFont="1" applyFill="1" applyBorder="1" applyAlignment="1" applyProtection="1">
      <alignment vertical="center" wrapText="1"/>
    </xf>
    <xf numFmtId="0" fontId="6" fillId="7" borderId="0" xfId="54" applyFont="1" applyFill="1" applyBorder="1" applyAlignment="1" applyProtection="1">
      <alignment horizontal="right" vertical="center" wrapText="1"/>
    </xf>
    <xf numFmtId="0" fontId="6" fillId="7" borderId="0" xfId="54" applyFont="1" applyFill="1" applyBorder="1" applyAlignment="1" applyProtection="1">
      <alignment horizontal="center" vertical="center" wrapText="1"/>
    </xf>
    <xf numFmtId="0" fontId="6" fillId="7" borderId="0" xfId="54" applyFont="1" applyFill="1" applyBorder="1" applyAlignment="1" applyProtection="1">
      <alignment horizontal="right" vertical="center"/>
    </xf>
    <xf numFmtId="49" fontId="74" fillId="0" borderId="0" xfId="35" applyFont="1" applyAlignment="1">
      <alignment vertical="top"/>
    </xf>
    <xf numFmtId="49" fontId="40" fillId="13" borderId="15" xfId="35" applyFont="1" applyFill="1" applyBorder="1" applyAlignment="1" applyProtection="1">
      <alignment horizontal="left" vertical="center" indent="3"/>
    </xf>
    <xf numFmtId="49" fontId="43" fillId="13" borderId="14" xfId="35" applyFont="1" applyFill="1" applyBorder="1" applyAlignment="1" applyProtection="1">
      <alignment horizontal="center" vertical="top"/>
    </xf>
    <xf numFmtId="0" fontId="53" fillId="0" borderId="0" xfId="54" applyFont="1" applyFill="1" applyAlignment="1" applyProtection="1">
      <alignment horizontal="right" vertical="top" wrapText="1"/>
    </xf>
    <xf numFmtId="49" fontId="40" fillId="13" borderId="15" xfId="35" applyFont="1" applyFill="1" applyBorder="1" applyAlignment="1" applyProtection="1">
      <alignment horizontal="left" vertical="center" indent="2"/>
    </xf>
    <xf numFmtId="0" fontId="6" fillId="0" borderId="0" xfId="54" applyFont="1" applyFill="1" applyAlignment="1" applyProtection="1">
      <alignment horizontal="left" vertical="center" wrapText="1" indent="1"/>
    </xf>
    <xf numFmtId="0" fontId="6" fillId="0" borderId="0" xfId="54" applyFont="1" applyFill="1" applyAlignment="1" applyProtection="1">
      <alignment horizontal="left" vertical="center" wrapText="1" indent="2"/>
    </xf>
    <xf numFmtId="0" fontId="0" fillId="0" borderId="5" xfId="54"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49" fontId="40" fillId="13" borderId="15" xfId="35" applyFont="1" applyFill="1" applyBorder="1" applyAlignment="1" applyProtection="1">
      <alignment horizontal="left" vertical="center"/>
    </xf>
    <xf numFmtId="49" fontId="0" fillId="7" borderId="13" xfId="54" applyNumberFormat="1" applyFont="1" applyFill="1" applyBorder="1" applyAlignment="1" applyProtection="1">
      <alignment horizontal="center" vertical="center" wrapText="1"/>
    </xf>
    <xf numFmtId="0" fontId="6" fillId="0" borderId="23" xfId="54" applyFont="1" applyFill="1" applyBorder="1" applyAlignment="1" applyProtection="1">
      <alignment vertical="center" wrapText="1"/>
    </xf>
    <xf numFmtId="0" fontId="103" fillId="0" borderId="0" xfId="54" applyFont="1" applyFill="1" applyAlignment="1" applyProtection="1">
      <alignment vertical="center" wrapText="1"/>
    </xf>
    <xf numFmtId="49" fontId="0" fillId="7" borderId="16" xfId="54" applyNumberFormat="1" applyFont="1" applyFill="1" applyBorder="1" applyAlignment="1" applyProtection="1">
      <alignment horizontal="center" vertical="center" wrapText="1"/>
    </xf>
    <xf numFmtId="0" fontId="6" fillId="13" borderId="25" xfId="54" applyFont="1" applyFill="1" applyBorder="1" applyAlignment="1" applyProtection="1">
      <alignment vertical="center" wrapText="1"/>
    </xf>
    <xf numFmtId="0" fontId="0" fillId="7" borderId="13" xfId="52" applyFont="1" applyFill="1" applyBorder="1" applyAlignment="1" applyProtection="1">
      <alignment horizontal="right" vertical="center" wrapText="1" indent="1"/>
    </xf>
    <xf numFmtId="49" fontId="6" fillId="0" borderId="23" xfId="35" applyBorder="1">
      <alignment vertical="top"/>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49"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0"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protection locked="0"/>
    </xf>
    <xf numFmtId="49" fontId="0" fillId="9" borderId="14" xfId="53" applyNumberFormat="1" applyFont="1" applyFill="1" applyBorder="1" applyAlignment="1" applyProtection="1">
      <alignment horizontal="left" vertical="center" wrapText="1"/>
      <protection locked="0"/>
    </xf>
    <xf numFmtId="49" fontId="69" fillId="2" borderId="5" xfId="30" applyNumberFormat="1" applyFill="1" applyBorder="1" applyAlignment="1" applyProtection="1">
      <alignment horizontal="left" vertical="center" wrapText="1"/>
      <protection locked="0"/>
    </xf>
    <xf numFmtId="0" fontId="102" fillId="7" borderId="0" xfId="52" applyFont="1" applyFill="1" applyBorder="1" applyAlignment="1" applyProtection="1">
      <alignment horizontal="right" vertical="center" wrapText="1" indent="1"/>
    </xf>
    <xf numFmtId="0" fontId="103" fillId="0" borderId="0" xfId="53" applyNumberFormat="1" applyFont="1" applyFill="1" applyBorder="1" applyAlignment="1" applyProtection="1">
      <alignment vertical="center" wrapText="1"/>
    </xf>
    <xf numFmtId="4" fontId="0" fillId="9" borderId="5" xfId="30" applyNumberFormat="1" applyFont="1" applyFill="1" applyBorder="1" applyAlignment="1" applyProtection="1">
      <alignment horizontal="right" vertical="center" wrapText="1"/>
      <protection locked="0"/>
    </xf>
    <xf numFmtId="0" fontId="102" fillId="0" borderId="0" xfId="0" applyNumberFormat="1" applyFont="1" applyFill="1" applyBorder="1" applyAlignment="1" applyProtection="1">
      <alignment horizontal="center" vertical="center"/>
    </xf>
    <xf numFmtId="0" fontId="0" fillId="0" borderId="0" xfId="0" applyNumberFormat="1">
      <alignment vertical="top"/>
    </xf>
    <xf numFmtId="0" fontId="0" fillId="0" borderId="0" xfId="0" applyNumberFormat="1">
      <alignment vertical="top"/>
    </xf>
    <xf numFmtId="0" fontId="0" fillId="0" borderId="0" xfId="0" applyNumberFormat="1">
      <alignment vertical="top"/>
    </xf>
    <xf numFmtId="49" fontId="0" fillId="9" borderId="5" xfId="53" applyNumberFormat="1" applyFont="1" applyFill="1" applyBorder="1" applyAlignment="1" applyProtection="1">
      <alignment horizontal="center" vertical="center" wrapText="1"/>
      <protection locked="0"/>
    </xf>
    <xf numFmtId="49" fontId="6" fillId="7" borderId="0" xfId="52" applyNumberFormat="1" applyFont="1" applyFill="1" applyBorder="1" applyAlignment="1" applyProtection="1">
      <alignment horizontal="right" vertical="top" wrapText="1"/>
    </xf>
    <xf numFmtId="169" fontId="0" fillId="2" borderId="5" xfId="0" applyNumberFormat="1" applyFill="1" applyBorder="1" applyAlignment="1" applyProtection="1">
      <alignment horizontal="right" vertical="center"/>
      <protection locked="0"/>
    </xf>
    <xf numFmtId="0" fontId="0" fillId="0" borderId="0" xfId="0" applyNumberFormat="1">
      <alignment vertical="top"/>
    </xf>
    <xf numFmtId="0" fontId="0" fillId="0" borderId="0" xfId="0" applyNumberFormat="1" applyAlignment="1">
      <alignment vertical="center"/>
    </xf>
    <xf numFmtId="0" fontId="6"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6" fillId="8" borderId="5" xfId="53" applyNumberFormat="1" applyFont="1" applyFill="1" applyBorder="1" applyAlignment="1" applyProtection="1">
      <alignment horizontal="left" vertical="center" wrapText="1"/>
    </xf>
    <xf numFmtId="49" fontId="6" fillId="0" borderId="5"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6" fillId="0" borderId="5" xfId="53" applyNumberFormat="1"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14" fontId="49" fillId="0" borderId="5" xfId="53" applyNumberFormat="1" applyFont="1" applyFill="1" applyBorder="1" applyAlignment="1" applyProtection="1">
      <alignment horizontal="center" vertical="center" wrapText="1"/>
    </xf>
    <xf numFmtId="22" fontId="6"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49" fontId="6" fillId="9" borderId="47" xfId="52" applyNumberFormat="1" applyFont="1" applyFill="1" applyBorder="1" applyAlignment="1" applyProtection="1">
      <alignment horizontal="center" vertical="center" wrapText="1"/>
      <protection locked="0"/>
    </xf>
    <xf numFmtId="49" fontId="33" fillId="0" borderId="5" xfId="33" applyNumberFormat="1" applyFont="1" applyFill="1" applyBorder="1" applyAlignment="1" applyProtection="1">
      <alignment horizontal="center" vertical="center" wrapText="1"/>
    </xf>
    <xf numFmtId="49" fontId="6"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69" fillId="0" borderId="0" xfId="30" applyNumberFormat="1" applyProtection="1">
      <alignment vertical="top"/>
      <protection locked="0"/>
    </xf>
    <xf numFmtId="0" fontId="69" fillId="9" borderId="5" xfId="30" applyNumberFormat="1" applyFont="1" applyFill="1" applyBorder="1" applyAlignment="1" applyProtection="1">
      <alignment horizontal="left" vertical="center" wrapText="1"/>
      <protection locked="0"/>
    </xf>
    <xf numFmtId="49" fontId="0" fillId="12" borderId="48" xfId="0" applyFont="1" applyFill="1" applyBorder="1" applyAlignment="1">
      <alignment horizontal="center" vertical="center"/>
    </xf>
    <xf numFmtId="0" fontId="0" fillId="0" borderId="0" xfId="0" applyNumberFormat="1">
      <alignment vertical="top"/>
    </xf>
    <xf numFmtId="0" fontId="0" fillId="0" borderId="0" xfId="0" applyNumberFormat="1" applyAlignment="1">
      <alignment vertical="center"/>
    </xf>
    <xf numFmtId="0" fontId="14" fillId="7" borderId="0" xfId="43" applyNumberFormat="1" applyFont="1" applyFill="1" applyBorder="1" applyAlignment="1" applyProtection="1">
      <alignment horizontal="justify" vertical="top" wrapText="1"/>
    </xf>
    <xf numFmtId="49" fontId="14" fillId="7" borderId="0" xfId="43" applyFont="1" applyFill="1" applyBorder="1" applyAlignment="1">
      <alignment horizontal="left" vertical="top" wrapText="1" indent="1"/>
    </xf>
    <xf numFmtId="49" fontId="69" fillId="0" borderId="0" xfId="30" applyNumberFormat="1" applyBorder="1" applyAlignment="1" applyProtection="1">
      <alignment vertical="center"/>
    </xf>
    <xf numFmtId="0" fontId="18" fillId="14" borderId="34" xfId="28" applyNumberFormat="1" applyFont="1" applyFill="1" applyBorder="1" applyAlignment="1" applyProtection="1">
      <alignment horizontal="left" vertical="center" wrapText="1" indent="1"/>
    </xf>
    <xf numFmtId="0" fontId="18" fillId="14" borderId="35" xfId="28" applyNumberFormat="1" applyFont="1" applyFill="1" applyBorder="1" applyAlignment="1" applyProtection="1">
      <alignment horizontal="left" vertical="center" wrapText="1" indent="1"/>
    </xf>
    <xf numFmtId="0" fontId="14" fillId="7" borderId="0" xfId="43" applyNumberFormat="1" applyFont="1" applyFill="1" applyBorder="1" applyAlignment="1">
      <alignment horizontal="justify" vertical="center" wrapText="1"/>
    </xf>
    <xf numFmtId="49" fontId="14" fillId="7" borderId="27" xfId="43" applyFont="1" applyFill="1" applyBorder="1" applyAlignment="1">
      <alignment vertical="center" wrapText="1"/>
    </xf>
    <xf numFmtId="49" fontId="14" fillId="7" borderId="0" xfId="43" applyFont="1" applyFill="1" applyBorder="1" applyAlignment="1">
      <alignment vertical="center" wrapText="1"/>
    </xf>
    <xf numFmtId="49" fontId="14" fillId="7" borderId="27" xfId="43" applyFont="1" applyFill="1" applyBorder="1" applyAlignment="1">
      <alignment horizontal="left" vertical="center" wrapText="1"/>
    </xf>
    <xf numFmtId="49" fontId="14" fillId="7" borderId="0" xfId="43" applyFont="1" applyFill="1" applyBorder="1" applyAlignment="1">
      <alignment horizontal="left" vertical="center" wrapText="1"/>
    </xf>
    <xf numFmtId="49" fontId="69" fillId="0" borderId="0" xfId="30" applyNumberFormat="1" applyFont="1" applyBorder="1" applyProtection="1">
      <alignment vertical="top"/>
    </xf>
    <xf numFmtId="49" fontId="0" fillId="0" borderId="0" xfId="0" applyBorder="1">
      <alignment vertical="top"/>
    </xf>
    <xf numFmtId="49" fontId="14" fillId="7" borderId="0" xfId="43" applyFont="1" applyFill="1" applyBorder="1" applyAlignment="1">
      <alignment horizontal="left" wrapText="1"/>
    </xf>
    <xf numFmtId="0" fontId="18" fillId="0" borderId="0" xfId="22" applyFont="1" applyFill="1" applyBorder="1" applyAlignment="1" applyProtection="1">
      <alignment horizontal="right" vertical="top" wrapText="1" indent="1"/>
    </xf>
    <xf numFmtId="49" fontId="14" fillId="7" borderId="0" xfId="43" applyFont="1" applyFill="1" applyBorder="1" applyAlignment="1">
      <alignment horizontal="justify" vertical="justify" wrapText="1"/>
    </xf>
    <xf numFmtId="0" fontId="18" fillId="0" borderId="0" xfId="22" applyFont="1" applyFill="1" applyBorder="1" applyAlignment="1" applyProtection="1">
      <alignment horizontal="left" vertical="top" wrapText="1"/>
    </xf>
    <xf numFmtId="0" fontId="14" fillId="7" borderId="0" xfId="43" applyNumberFormat="1" applyFont="1" applyFill="1" applyBorder="1" applyAlignment="1">
      <alignment horizontal="justify" vertical="top" wrapText="1"/>
    </xf>
    <xf numFmtId="0" fontId="18" fillId="0" borderId="0" xfId="22" applyFont="1" applyFill="1" applyBorder="1" applyAlignment="1" applyProtection="1">
      <alignment horizontal="right" vertical="top" wrapText="1"/>
    </xf>
    <xf numFmtId="0" fontId="18" fillId="0" borderId="14" xfId="55" applyFont="1" applyBorder="1" applyAlignment="1">
      <alignment horizontal="center" vertical="center" wrapText="1"/>
    </xf>
    <xf numFmtId="0" fontId="18" fillId="0" borderId="13" xfId="55" applyFont="1" applyBorder="1" applyAlignment="1">
      <alignment horizontal="center" vertical="center" wrapText="1"/>
    </xf>
    <xf numFmtId="0" fontId="8" fillId="0" borderId="0" xfId="52" applyFont="1" applyAlignment="1" applyProtection="1">
      <alignment horizontal="left" vertical="top" wrapText="1"/>
    </xf>
    <xf numFmtId="0" fontId="6" fillId="7" borderId="0" xfId="52" applyNumberFormat="1" applyFont="1" applyFill="1" applyBorder="1" applyAlignment="1" applyProtection="1">
      <alignment horizontal="left" vertical="top" wrapText="1"/>
    </xf>
    <xf numFmtId="14" fontId="6" fillId="8" borderId="16" xfId="53" applyNumberFormat="1" applyFont="1" applyFill="1" applyBorder="1" applyAlignment="1" applyProtection="1">
      <alignment horizontal="left" vertical="center" wrapText="1" indent="1"/>
    </xf>
    <xf numFmtId="14" fontId="6" fillId="8" borderId="28" xfId="53" applyNumberFormat="1" applyFont="1" applyFill="1" applyBorder="1" applyAlignment="1" applyProtection="1">
      <alignment horizontal="left" vertical="center" wrapText="1" indent="1"/>
    </xf>
    <xf numFmtId="0" fontId="33" fillId="0" borderId="20" xfId="54"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6" fillId="8" borderId="16" xfId="54" applyNumberFormat="1" applyFont="1" applyFill="1" applyBorder="1" applyAlignment="1" applyProtection="1">
      <alignment horizontal="left" vertical="center" wrapText="1" indent="1"/>
    </xf>
    <xf numFmtId="0" fontId="6" fillId="8" borderId="28" xfId="54" applyNumberFormat="1" applyFont="1" applyFill="1" applyBorder="1" applyAlignment="1" applyProtection="1">
      <alignment horizontal="left" vertical="center" wrapText="1" indent="1"/>
    </xf>
    <xf numFmtId="14" fontId="33" fillId="0" borderId="16" xfId="53" applyNumberFormat="1" applyFont="1" applyFill="1" applyBorder="1" applyAlignment="1" applyProtection="1">
      <alignment horizontal="center" vertical="center" wrapText="1"/>
    </xf>
    <xf numFmtId="14" fontId="33" fillId="0" borderId="28" xfId="53" applyNumberFormat="1" applyFont="1" applyFill="1" applyBorder="1" applyAlignment="1" applyProtection="1">
      <alignment horizontal="center" vertical="center" wrapText="1"/>
    </xf>
    <xf numFmtId="171" fontId="6" fillId="0" borderId="13" xfId="54" applyNumberFormat="1" applyFont="1" applyFill="1" applyBorder="1" applyAlignment="1" applyProtection="1">
      <alignment horizontal="center" vertical="center" wrapText="1"/>
    </xf>
    <xf numFmtId="171" fontId="6" fillId="0" borderId="14" xfId="54" applyNumberFormat="1" applyFont="1" applyFill="1" applyBorder="1" applyAlignment="1" applyProtection="1">
      <alignment horizontal="center" vertical="center" wrapText="1"/>
    </xf>
    <xf numFmtId="171" fontId="6" fillId="0" borderId="5" xfId="54" applyNumberFormat="1" applyFont="1" applyFill="1" applyBorder="1" applyAlignment="1" applyProtection="1">
      <alignment horizontal="center" vertical="center" wrapText="1"/>
    </xf>
    <xf numFmtId="49" fontId="29" fillId="0" borderId="15" xfId="33" applyNumberFormat="1" applyFont="1" applyFill="1" applyBorder="1" applyAlignment="1" applyProtection="1">
      <alignment horizontal="center" vertical="center" wrapText="1"/>
    </xf>
    <xf numFmtId="0" fontId="18" fillId="0" borderId="14" xfId="32" applyFont="1" applyFill="1" applyBorder="1" applyAlignment="1" applyProtection="1">
      <alignment horizontal="left" vertical="center" wrapText="1" indent="1"/>
    </xf>
    <xf numFmtId="0" fontId="18" fillId="0" borderId="5" xfId="32" applyFont="1" applyFill="1" applyBorder="1" applyAlignment="1" applyProtection="1">
      <alignment horizontal="left" vertical="center" wrapText="1" indent="1"/>
    </xf>
    <xf numFmtId="0" fontId="18" fillId="0" borderId="13" xfId="32" applyFont="1" applyFill="1" applyBorder="1" applyAlignment="1" applyProtection="1">
      <alignment horizontal="left" vertical="center" wrapText="1" indent="1"/>
    </xf>
    <xf numFmtId="0" fontId="6" fillId="0" borderId="0" xfId="54"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4" fontId="6" fillId="0" borderId="5" xfId="34"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49" fontId="0" fillId="8" borderId="16" xfId="0" applyNumberFormat="1" applyFill="1" applyBorder="1" applyAlignment="1" applyProtection="1">
      <alignment horizontal="left" vertical="center" wrapText="1"/>
    </xf>
    <xf numFmtId="49" fontId="0" fillId="8" borderId="26" xfId="0" applyNumberFormat="1" applyFill="1" applyBorder="1" applyAlignment="1" applyProtection="1">
      <alignment horizontal="left" vertical="center" wrapText="1"/>
    </xf>
    <xf numFmtId="49" fontId="6"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0" fillId="0" borderId="5" xfId="0" applyBorder="1">
      <alignment vertical="top"/>
    </xf>
    <xf numFmtId="0" fontId="0" fillId="8" borderId="5" xfId="0" applyNumberFormat="1" applyFill="1" applyBorder="1" applyAlignment="1" applyProtection="1">
      <alignment horizontal="left" vertical="center" wrapText="1"/>
    </xf>
    <xf numFmtId="49" fontId="0" fillId="8" borderId="5" xfId="0" applyNumberFormat="1" applyFill="1" applyBorder="1" applyAlignment="1" applyProtection="1">
      <alignment horizontal="left" vertical="center" wrapText="1"/>
    </xf>
    <xf numFmtId="0" fontId="0" fillId="0" borderId="5" xfId="0" applyNumberFormat="1" applyBorder="1" applyAlignment="1">
      <alignment horizontal="center" vertical="center"/>
    </xf>
    <xf numFmtId="0" fontId="6" fillId="8" borderId="16" xfId="33" applyNumberFormat="1" applyFont="1" applyFill="1" applyBorder="1" applyAlignment="1" applyProtection="1">
      <alignment horizontal="left" vertical="center" wrapText="1"/>
    </xf>
    <xf numFmtId="0" fontId="6" fillId="8" borderId="28" xfId="33" applyNumberFormat="1" applyFont="1" applyFill="1" applyBorder="1" applyAlignment="1" applyProtection="1">
      <alignment horizontal="left" vertical="center" wrapText="1"/>
    </xf>
    <xf numFmtId="49" fontId="0" fillId="8" borderId="28" xfId="0" applyFill="1" applyBorder="1" applyAlignment="1" applyProtection="1">
      <alignment horizontal="left" vertical="top"/>
    </xf>
    <xf numFmtId="49" fontId="0" fillId="8" borderId="26" xfId="0" applyFill="1" applyBorder="1" applyAlignment="1" applyProtection="1">
      <alignment horizontal="left" vertical="top"/>
    </xf>
    <xf numFmtId="0" fontId="6" fillId="8" borderId="16" xfId="53" applyNumberFormat="1" applyFont="1" applyFill="1" applyBorder="1" applyAlignment="1" applyProtection="1">
      <alignment horizontal="left" vertical="center" wrapText="1"/>
    </xf>
    <xf numFmtId="0" fontId="6" fillId="8" borderId="28" xfId="53" applyNumberFormat="1" applyFont="1" applyFill="1" applyBorder="1" applyAlignment="1" applyProtection="1">
      <alignment horizontal="left" vertical="center" wrapText="1"/>
    </xf>
    <xf numFmtId="0" fontId="6" fillId="8" borderId="26" xfId="53" applyNumberFormat="1" applyFont="1" applyFill="1" applyBorder="1" applyAlignment="1" applyProtection="1">
      <alignment horizontal="left" vertical="center" wrapText="1"/>
    </xf>
    <xf numFmtId="0" fontId="6" fillId="8" borderId="5" xfId="53" applyNumberFormat="1" applyFont="1" applyFill="1" applyBorder="1" applyAlignment="1" applyProtection="1">
      <alignment horizontal="center" vertical="center" wrapText="1"/>
    </xf>
    <xf numFmtId="0" fontId="0" fillId="0" borderId="0" xfId="0" applyNumberFormat="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102" fillId="0" borderId="0" xfId="0" applyNumberFormat="1" applyFont="1" applyFill="1" applyBorder="1" applyAlignment="1" applyProtection="1">
      <alignment horizontal="center" vertical="center"/>
    </xf>
    <xf numFmtId="0" fontId="6" fillId="0" borderId="5" xfId="47" applyFont="1" applyFill="1" applyBorder="1" applyAlignment="1" applyProtection="1">
      <alignment horizontal="center" vertical="center" wrapText="1"/>
    </xf>
    <xf numFmtId="49" fontId="29" fillId="7" borderId="17" xfId="33" applyNumberFormat="1" applyFont="1" applyFill="1" applyBorder="1" applyAlignment="1" applyProtection="1">
      <alignment horizontal="center" vertical="center" wrapText="1"/>
    </xf>
    <xf numFmtId="0" fontId="0" fillId="0" borderId="5" xfId="0" applyNumberFormat="1" applyBorder="1" applyAlignment="1">
      <alignment horizontal="center" vertical="center" wrapText="1"/>
    </xf>
    <xf numFmtId="49" fontId="6" fillId="8" borderId="16" xfId="33" applyNumberFormat="1" applyFont="1" applyFill="1" applyBorder="1" applyAlignment="1" applyProtection="1">
      <alignment horizontal="left" vertical="center" wrapText="1"/>
    </xf>
    <xf numFmtId="49" fontId="6" fillId="8" borderId="28" xfId="33" applyNumberFormat="1" applyFont="1" applyFill="1" applyBorder="1" applyAlignment="1" applyProtection="1">
      <alignment horizontal="left" vertical="center" wrapText="1"/>
    </xf>
    <xf numFmtId="49" fontId="6" fillId="8" borderId="26" xfId="33" applyNumberFormat="1" applyFont="1" applyFill="1" applyBorder="1" applyAlignment="1" applyProtection="1">
      <alignment horizontal="left" vertical="center" wrapText="1"/>
    </xf>
    <xf numFmtId="0" fontId="102" fillId="0" borderId="0" xfId="0" applyNumberFormat="1" applyFont="1" applyFill="1" applyBorder="1" applyAlignment="1">
      <alignment horizontal="right" vertical="center"/>
    </xf>
    <xf numFmtId="0" fontId="56" fillId="0" borderId="20" xfId="32" applyFont="1" applyFill="1" applyBorder="1" applyAlignment="1" applyProtection="1">
      <alignment horizontal="left" vertical="center" wrapText="1" indent="1"/>
    </xf>
    <xf numFmtId="0" fontId="56" fillId="0" borderId="28" xfId="32" applyFont="1" applyFill="1" applyBorder="1" applyAlignment="1" applyProtection="1">
      <alignment horizontal="left" vertical="center" wrapText="1" indent="1"/>
    </xf>
    <xf numFmtId="0" fontId="56" fillId="0" borderId="24" xfId="32" applyFont="1" applyFill="1" applyBorder="1" applyAlignment="1" applyProtection="1">
      <alignment horizontal="left" vertical="center" wrapText="1" indent="1"/>
    </xf>
    <xf numFmtId="0" fontId="56" fillId="0" borderId="0" xfId="47" applyFont="1" applyFill="1" applyBorder="1" applyAlignment="1" applyProtection="1">
      <alignment horizontal="right" vertical="center" wrapText="1"/>
    </xf>
    <xf numFmtId="0" fontId="56" fillId="0" borderId="17" xfId="47" applyFont="1" applyFill="1" applyBorder="1" applyAlignment="1" applyProtection="1">
      <alignment horizontal="right" vertical="center" wrapText="1"/>
    </xf>
    <xf numFmtId="0" fontId="6" fillId="0" borderId="5" xfId="47" applyFont="1" applyFill="1" applyBorder="1" applyAlignment="1" applyProtection="1">
      <alignment horizontal="right" vertical="center" wrapText="1"/>
    </xf>
    <xf numFmtId="0" fontId="6" fillId="0" borderId="0" xfId="54" applyFont="1" applyFill="1" applyAlignment="1" applyProtection="1">
      <alignment horizontal="left" vertical="top" wrapText="1"/>
    </xf>
    <xf numFmtId="0" fontId="18" fillId="0" borderId="14" xfId="55" applyFont="1" applyFill="1" applyBorder="1" applyAlignment="1">
      <alignment horizontal="left" vertical="center" wrapText="1" indent="1"/>
    </xf>
    <xf numFmtId="0" fontId="18" fillId="0" borderId="5" xfId="55" applyFont="1" applyFill="1" applyBorder="1" applyAlignment="1">
      <alignment horizontal="left" vertical="center" wrapText="1" indent="1"/>
    </xf>
    <xf numFmtId="0" fontId="18"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6" fillId="0" borderId="16" xfId="54" applyNumberFormat="1" applyFont="1" applyFill="1" applyBorder="1" applyAlignment="1" applyProtection="1">
      <alignment horizontal="left" vertical="top" wrapText="1"/>
    </xf>
    <xf numFmtId="0" fontId="6" fillId="0" borderId="28" xfId="54" applyNumberFormat="1" applyFont="1" applyFill="1" applyBorder="1" applyAlignment="1" applyProtection="1">
      <alignment horizontal="left" vertical="top" wrapText="1"/>
    </xf>
    <xf numFmtId="0" fontId="6" fillId="0" borderId="26" xfId="54" applyNumberFormat="1" applyFont="1" applyFill="1" applyBorder="1" applyAlignment="1" applyProtection="1">
      <alignment horizontal="left" vertical="top" wrapText="1"/>
    </xf>
    <xf numFmtId="0" fontId="56" fillId="0" borderId="0" xfId="53" applyNumberFormat="1" applyFont="1" applyFill="1" applyBorder="1" applyAlignment="1" applyProtection="1">
      <alignment horizontal="left" vertical="center" wrapText="1" indent="1"/>
    </xf>
    <xf numFmtId="0" fontId="6" fillId="8" borderId="5" xfId="53" applyNumberFormat="1" applyFont="1" applyFill="1" applyBorder="1" applyAlignment="1" applyProtection="1">
      <alignment horizontal="left" vertical="center" wrapText="1" indent="1"/>
    </xf>
    <xf numFmtId="0" fontId="33"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0" fillId="13" borderId="16" xfId="0" applyFont="1" applyFill="1" applyBorder="1" applyAlignment="1" applyProtection="1">
      <alignment horizontal="center" vertical="center" textRotation="90" wrapText="1"/>
    </xf>
    <xf numFmtId="49" fontId="40" fillId="13" borderId="28" xfId="0" applyFont="1" applyFill="1" applyBorder="1" applyAlignment="1" applyProtection="1">
      <alignment horizontal="center" vertical="center" textRotation="90" wrapText="1"/>
    </xf>
    <xf numFmtId="49" fontId="40" fillId="13" borderId="26" xfId="0" applyFont="1" applyFill="1" applyBorder="1" applyAlignment="1" applyProtection="1">
      <alignment horizontal="center" vertical="center" textRotation="90" wrapText="1"/>
    </xf>
    <xf numFmtId="0" fontId="6" fillId="7" borderId="5" xfId="54" applyFont="1" applyFill="1" applyBorder="1" applyAlignment="1" applyProtection="1">
      <alignment horizontal="center" vertical="center" wrapText="1"/>
    </xf>
    <xf numFmtId="0" fontId="0" fillId="7" borderId="13" xfId="101" applyNumberFormat="1" applyFont="1" applyFill="1" applyBorder="1" applyAlignment="1" applyProtection="1">
      <alignment horizontal="center" vertical="center" wrapText="1"/>
    </xf>
    <xf numFmtId="0" fontId="0" fillId="7" borderId="15" xfId="101" applyNumberFormat="1" applyFont="1" applyFill="1" applyBorder="1" applyAlignment="1" applyProtection="1">
      <alignment horizontal="center" vertical="center" wrapText="1"/>
    </xf>
    <xf numFmtId="0" fontId="0" fillId="7" borderId="14" xfId="101" applyNumberFormat="1" applyFont="1" applyFill="1" applyBorder="1" applyAlignment="1" applyProtection="1">
      <alignment horizontal="center" vertical="center" wrapText="1"/>
    </xf>
    <xf numFmtId="0" fontId="6" fillId="12" borderId="13" xfId="45" applyFont="1" applyFill="1" applyBorder="1" applyAlignment="1" applyProtection="1">
      <alignment horizontal="center" vertical="center" wrapText="1"/>
    </xf>
    <xf numFmtId="0" fontId="6" fillId="12" borderId="14" xfId="45" applyFont="1" applyFill="1" applyBorder="1" applyAlignment="1" applyProtection="1">
      <alignment horizontal="center" vertical="center" wrapText="1"/>
    </xf>
    <xf numFmtId="0" fontId="6" fillId="12" borderId="16" xfId="45" applyFont="1" applyFill="1" applyBorder="1" applyAlignment="1" applyProtection="1">
      <alignment horizontal="center" vertical="center" wrapText="1"/>
    </xf>
    <xf numFmtId="0" fontId="6" fillId="12" borderId="26" xfId="45" applyFont="1" applyFill="1" applyBorder="1" applyAlignment="1" applyProtection="1">
      <alignment horizontal="center" vertical="center" wrapText="1"/>
    </xf>
    <xf numFmtId="0" fontId="6" fillId="12" borderId="13" xfId="47" applyFont="1" applyFill="1" applyBorder="1" applyAlignment="1" applyProtection="1">
      <alignment horizontal="center" vertical="center" wrapText="1"/>
    </xf>
    <xf numFmtId="0" fontId="6" fillId="12" borderId="15" xfId="47" applyFont="1" applyFill="1" applyBorder="1" applyAlignment="1" applyProtection="1">
      <alignment horizontal="center" vertical="center" wrapText="1"/>
    </xf>
    <xf numFmtId="0" fontId="6" fillId="12" borderId="14" xfId="47"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49" fontId="37" fillId="9" borderId="5" xfId="53" applyNumberFormat="1" applyFont="1" applyFill="1" applyBorder="1" applyAlignment="1" applyProtection="1">
      <alignment horizontal="center" vertical="center" wrapText="1"/>
      <protection locked="0"/>
    </xf>
    <xf numFmtId="49" fontId="6" fillId="11" borderId="5" xfId="53" applyNumberFormat="1" applyFont="1" applyFill="1" applyBorder="1" applyAlignment="1" applyProtection="1">
      <alignment horizontal="center" vertical="center" wrapText="1"/>
    </xf>
    <xf numFmtId="0" fontId="18" fillId="0" borderId="15" xfId="55" applyFont="1" applyBorder="1" applyAlignment="1">
      <alignment horizontal="left" vertical="center" wrapText="1" indent="1"/>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4" fontId="6" fillId="8" borderId="5" xfId="30" applyNumberFormat="1" applyFont="1" applyFill="1" applyBorder="1" applyAlignment="1" applyProtection="1">
      <alignment horizontal="left" vertical="center" wrapText="1"/>
    </xf>
    <xf numFmtId="0" fontId="6" fillId="9" borderId="5" xfId="54" applyNumberFormat="1" applyFont="1" applyFill="1" applyBorder="1" applyAlignment="1" applyProtection="1">
      <alignment horizontal="left" vertical="center" wrapText="1"/>
      <protection locked="0"/>
    </xf>
    <xf numFmtId="0" fontId="6" fillId="9" borderId="13" xfId="54" applyNumberFormat="1" applyFont="1" applyFill="1" applyBorder="1" applyAlignment="1" applyProtection="1">
      <alignment horizontal="left" vertical="center" wrapText="1"/>
      <protection locked="0"/>
    </xf>
    <xf numFmtId="0" fontId="6" fillId="9" borderId="15" xfId="54" applyNumberFormat="1" applyFont="1" applyFill="1" applyBorder="1" applyAlignment="1" applyProtection="1">
      <alignment horizontal="left" vertical="center" wrapText="1"/>
      <protection locked="0"/>
    </xf>
    <xf numFmtId="0" fontId="6" fillId="9" borderId="14" xfId="54"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49" fontId="56" fillId="0" borderId="0" xfId="53" applyNumberFormat="1" applyFont="1" applyFill="1" applyBorder="1" applyAlignment="1" applyProtection="1">
      <alignment horizontal="left" vertical="center" wrapText="1" indent="1"/>
    </xf>
    <xf numFmtId="49" fontId="69" fillId="9" borderId="13" xfId="30" applyNumberFormat="1" applyFont="1" applyFill="1" applyBorder="1" applyAlignment="1" applyProtection="1">
      <alignment horizontal="left" vertical="center" wrapText="1" indent="1"/>
      <protection locked="0"/>
    </xf>
    <xf numFmtId="49" fontId="69" fillId="9" borderId="15" xfId="30" applyNumberFormat="1" applyFont="1" applyFill="1" applyBorder="1" applyAlignment="1" applyProtection="1">
      <alignment horizontal="left" vertical="center" wrapText="1" indent="1"/>
      <protection locked="0"/>
    </xf>
    <xf numFmtId="49" fontId="69" fillId="9" borderId="14" xfId="30" applyNumberFormat="1" applyFont="1" applyFill="1" applyBorder="1" applyAlignment="1" applyProtection="1">
      <alignment horizontal="left" vertical="center" wrapText="1" indent="1"/>
      <protection locked="0"/>
    </xf>
    <xf numFmtId="0" fontId="29" fillId="7" borderId="15" xfId="33" applyNumberFormat="1"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49" fontId="40" fillId="13" borderId="5" xfId="0" applyFont="1" applyFill="1" applyBorder="1" applyAlignment="1" applyProtection="1">
      <alignment horizontal="center" vertical="center" textRotation="90" wrapText="1"/>
    </xf>
    <xf numFmtId="0" fontId="47" fillId="0" borderId="0" xfId="47" applyFont="1" applyFill="1" applyBorder="1" applyAlignment="1" applyProtection="1">
      <alignment horizontal="center" vertical="center" wrapText="1"/>
    </xf>
    <xf numFmtId="0" fontId="6" fillId="0" borderId="23" xfId="53" applyNumberFormat="1" applyFont="1" applyFill="1" applyBorder="1" applyAlignment="1" applyProtection="1">
      <alignment horizontal="center" vertical="center" wrapText="1"/>
    </xf>
    <xf numFmtId="0" fontId="47" fillId="0" borderId="17" xfId="47" applyFont="1" applyFill="1" applyBorder="1" applyAlignment="1" applyProtection="1">
      <alignment horizontal="center" vertical="center" wrapText="1"/>
    </xf>
    <xf numFmtId="0" fontId="33" fillId="0" borderId="0" xfId="54" applyFont="1" applyFill="1" applyBorder="1" applyAlignment="1" applyProtection="1">
      <alignment horizontal="center" vertical="center" wrapText="1"/>
    </xf>
    <xf numFmtId="0" fontId="6" fillId="0" borderId="0" xfId="53" applyNumberFormat="1" applyFont="1" applyFill="1" applyBorder="1" applyAlignment="1" applyProtection="1">
      <alignment horizontal="center" vertical="center" wrapText="1"/>
    </xf>
    <xf numFmtId="0" fontId="11" fillId="0" borderId="0" xfId="54" applyFont="1" applyFill="1" applyAlignment="1" applyProtection="1">
      <alignment horizontal="center" vertical="center" wrapText="1"/>
    </xf>
    <xf numFmtId="0" fontId="33" fillId="7" borderId="0" xfId="54" applyFont="1" applyFill="1" applyBorder="1" applyAlignment="1" applyProtection="1">
      <alignment horizontal="center" vertical="center" wrapText="1"/>
    </xf>
    <xf numFmtId="0" fontId="6" fillId="12" borderId="5" xfId="47"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0" borderId="21" xfId="54" applyNumberFormat="1" applyFont="1" applyFill="1" applyBorder="1" applyAlignment="1" applyProtection="1">
      <alignment horizontal="left" vertical="center" wrapText="1"/>
    </xf>
    <xf numFmtId="0" fontId="6" fillId="0" borderId="20" xfId="54" applyNumberFormat="1" applyFont="1" applyFill="1" applyBorder="1" applyAlignment="1" applyProtection="1">
      <alignment horizontal="left" vertical="center" wrapText="1"/>
    </xf>
    <xf numFmtId="0" fontId="6" fillId="0" borderId="18" xfId="54" applyNumberFormat="1" applyFont="1" applyFill="1" applyBorder="1" applyAlignment="1" applyProtection="1">
      <alignment horizontal="left" vertical="center" wrapText="1"/>
    </xf>
    <xf numFmtId="49" fontId="6" fillId="7" borderId="5" xfId="54" applyNumberFormat="1" applyFont="1" applyFill="1" applyBorder="1" applyAlignment="1" applyProtection="1">
      <alignment horizontal="center" vertical="center" wrapText="1"/>
    </xf>
    <xf numFmtId="0" fontId="6" fillId="0" borderId="16" xfId="54" applyNumberFormat="1" applyFont="1" applyFill="1" applyBorder="1" applyAlignment="1" applyProtection="1">
      <alignment horizontal="left" vertical="center" wrapText="1"/>
    </xf>
    <xf numFmtId="0" fontId="6" fillId="0" borderId="28" xfId="54" applyNumberFormat="1"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0" fontId="33" fillId="0" borderId="5" xfId="54" applyFont="1" applyFill="1" applyBorder="1" applyAlignment="1" applyProtection="1">
      <alignment horizontal="center" vertical="center" wrapText="1"/>
    </xf>
    <xf numFmtId="0" fontId="0" fillId="7" borderId="5" xfId="101" applyNumberFormat="1" applyFont="1" applyFill="1" applyBorder="1" applyAlignment="1" applyProtection="1">
      <alignment horizontal="center" vertical="center" wrapText="1"/>
    </xf>
    <xf numFmtId="0" fontId="29" fillId="7" borderId="0" xfId="33" applyNumberFormat="1" applyFont="1" applyFill="1" applyBorder="1" applyAlignment="1" applyProtection="1">
      <alignment horizontal="center" vertical="center" wrapText="1"/>
    </xf>
    <xf numFmtId="0" fontId="6" fillId="8" borderId="5" xfId="47" applyNumberFormat="1" applyFont="1" applyFill="1" applyBorder="1" applyAlignment="1" applyProtection="1">
      <alignment horizontal="left" vertical="center" wrapText="1"/>
    </xf>
    <xf numFmtId="0" fontId="6" fillId="8" borderId="5" xfId="54" applyNumberFormat="1" applyFont="1" applyFill="1" applyBorder="1" applyAlignment="1" applyProtection="1">
      <alignment horizontal="left" vertical="center" wrapText="1"/>
    </xf>
    <xf numFmtId="0" fontId="6" fillId="7" borderId="5" xfId="54" applyNumberFormat="1" applyFont="1" applyFill="1" applyBorder="1" applyAlignment="1" applyProtection="1">
      <alignment horizontal="left" vertical="center" wrapText="1"/>
    </xf>
    <xf numFmtId="49" fontId="6" fillId="2" borderId="5" xfId="54" applyNumberFormat="1" applyFont="1" applyFill="1" applyBorder="1" applyAlignment="1" applyProtection="1">
      <alignment horizontal="left" vertical="center" wrapText="1" indent="4"/>
      <protection locked="0"/>
    </xf>
    <xf numFmtId="0" fontId="6"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32" fillId="7" borderId="20" xfId="54" applyFont="1" applyFill="1" applyBorder="1" applyAlignment="1" applyProtection="1">
      <alignment horizontal="center" vertical="top" wrapText="1"/>
    </xf>
    <xf numFmtId="49" fontId="0" fillId="7" borderId="16" xfId="54" applyNumberFormat="1" applyFont="1" applyFill="1" applyBorder="1" applyAlignment="1" applyProtection="1">
      <alignment horizontal="center" vertical="center" wrapText="1"/>
    </xf>
    <xf numFmtId="49" fontId="0" fillId="7" borderId="26" xfId="54" applyNumberFormat="1" applyFont="1" applyFill="1" applyBorder="1" applyAlignment="1" applyProtection="1">
      <alignment horizontal="center" vertical="center" wrapText="1"/>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0" fontId="0" fillId="0" borderId="13" xfId="54" applyFont="1" applyFill="1" applyBorder="1" applyAlignment="1" applyProtection="1">
      <alignment horizontal="center" vertical="center" wrapText="1"/>
    </xf>
    <xf numFmtId="0" fontId="0" fillId="0" borderId="14" xfId="54" applyFont="1" applyFill="1" applyBorder="1" applyAlignment="1" applyProtection="1">
      <alignment horizontal="center" vertical="center" wrapText="1"/>
    </xf>
    <xf numFmtId="49" fontId="0" fillId="7" borderId="5" xfId="54" applyNumberFormat="1" applyFont="1" applyFill="1" applyBorder="1" applyAlignment="1" applyProtection="1">
      <alignment horizontal="center" vertical="center" wrapText="1"/>
    </xf>
    <xf numFmtId="0" fontId="0" fillId="0" borderId="16" xfId="33" applyFont="1" applyFill="1" applyBorder="1" applyAlignment="1" applyProtection="1">
      <alignment horizontal="center" vertical="center" wrapText="1"/>
    </xf>
    <xf numFmtId="0" fontId="0" fillId="0" borderId="26" xfId="33" applyFont="1" applyFill="1" applyBorder="1" applyAlignment="1" applyProtection="1">
      <alignment horizontal="center" vertical="center" wrapText="1"/>
    </xf>
    <xf numFmtId="0" fontId="0" fillId="0" borderId="13" xfId="33" applyFont="1" applyFill="1" applyBorder="1" applyAlignment="1" applyProtection="1">
      <alignment horizontal="center" vertical="center" wrapText="1"/>
    </xf>
    <xf numFmtId="0" fontId="0" fillId="0" borderId="14" xfId="33" applyFont="1" applyFill="1" applyBorder="1" applyAlignment="1" applyProtection="1">
      <alignment horizontal="center" vertical="center" wrapText="1"/>
    </xf>
    <xf numFmtId="49" fontId="29" fillId="7" borderId="15" xfId="33" applyNumberFormat="1" applyFont="1" applyFill="1" applyBorder="1" applyAlignment="1" applyProtection="1">
      <alignment horizontal="center" vertical="center" wrapText="1"/>
    </xf>
    <xf numFmtId="0" fontId="37" fillId="0" borderId="5" xfId="54" applyFont="1" applyFill="1" applyBorder="1" applyAlignment="1" applyProtection="1">
      <alignment horizontal="left" vertical="center" wrapText="1"/>
    </xf>
    <xf numFmtId="0" fontId="0" fillId="0" borderId="28" xfId="54" applyFont="1" applyFill="1" applyBorder="1" applyAlignment="1" applyProtection="1">
      <alignment horizontal="left" vertical="center" wrapText="1"/>
    </xf>
    <xf numFmtId="0" fontId="37" fillId="0" borderId="28" xfId="54" applyFont="1" applyFill="1" applyBorder="1" applyAlignment="1" applyProtection="1">
      <alignment horizontal="left" vertical="center" wrapText="1"/>
    </xf>
    <xf numFmtId="0" fontId="37" fillId="0" borderId="26" xfId="54" applyFont="1" applyFill="1" applyBorder="1" applyAlignment="1" applyProtection="1">
      <alignment horizontal="left" vertical="center" wrapText="1"/>
    </xf>
    <xf numFmtId="0" fontId="6" fillId="7" borderId="13" xfId="54" applyFont="1" applyFill="1" applyBorder="1" applyAlignment="1" applyProtection="1">
      <alignment horizontal="center" vertical="center" wrapText="1"/>
    </xf>
    <xf numFmtId="0" fontId="6" fillId="7" borderId="15" xfId="54" applyFont="1" applyFill="1" applyBorder="1" applyAlignment="1" applyProtection="1">
      <alignment horizontal="center" vertical="center" wrapText="1"/>
    </xf>
    <xf numFmtId="0" fontId="6" fillId="7" borderId="14" xfId="54" applyFont="1" applyFill="1" applyBorder="1" applyAlignment="1" applyProtection="1">
      <alignment horizontal="center" vertical="center" wrapText="1"/>
    </xf>
    <xf numFmtId="0" fontId="18" fillId="0" borderId="15" xfId="32" applyFont="1" applyFill="1" applyBorder="1" applyAlignment="1" applyProtection="1">
      <alignment horizontal="left" vertical="center" wrapText="1" indent="1"/>
    </xf>
    <xf numFmtId="49" fontId="6" fillId="0" borderId="0" xfId="41" applyBorder="1" applyAlignment="1" applyProtection="1">
      <alignment horizontal="left" vertical="top" wrapText="1"/>
    </xf>
    <xf numFmtId="0" fontId="6" fillId="7" borderId="5" xfId="48" applyNumberFormat="1" applyFont="1" applyFill="1" applyBorder="1" applyAlignment="1" applyProtection="1">
      <alignment horizontal="center" vertical="center" wrapText="1"/>
    </xf>
    <xf numFmtId="49" fontId="6" fillId="0" borderId="0" xfId="41" applyFont="1" applyAlignment="1">
      <alignment horizontal="left" vertical="top" wrapText="1"/>
    </xf>
    <xf numFmtId="49" fontId="0" fillId="12" borderId="15" xfId="0" applyFont="1" applyFill="1" applyBorder="1" applyAlignment="1">
      <alignment horizontal="left" vertical="center" indent="1"/>
    </xf>
    <xf numFmtId="4" fontId="6" fillId="8" borderId="13" xfId="30" applyNumberFormat="1" applyFont="1" applyFill="1" applyBorder="1" applyAlignment="1" applyProtection="1">
      <alignment horizontal="left" vertical="center" wrapText="1"/>
    </xf>
    <xf numFmtId="4" fontId="6" fillId="8" borderId="15" xfId="30" applyNumberFormat="1" applyFont="1" applyFill="1" applyBorder="1" applyAlignment="1" applyProtection="1">
      <alignment horizontal="left" vertical="center" wrapText="1"/>
    </xf>
    <xf numFmtId="4" fontId="6" fillId="8" borderId="14" xfId="30" applyNumberFormat="1" applyFont="1" applyFill="1" applyBorder="1" applyAlignment="1" applyProtection="1">
      <alignment horizontal="left" vertical="center" wrapText="1"/>
    </xf>
    <xf numFmtId="0" fontId="6" fillId="8" borderId="13" xfId="54" applyNumberFormat="1" applyFont="1" applyFill="1" applyBorder="1" applyAlignment="1" applyProtection="1">
      <alignment horizontal="left" vertical="center" wrapText="1"/>
    </xf>
    <xf numFmtId="0" fontId="6" fillId="8" borderId="15" xfId="54" applyNumberFormat="1" applyFont="1" applyFill="1" applyBorder="1" applyAlignment="1" applyProtection="1">
      <alignment horizontal="left" vertical="center" wrapText="1"/>
    </xf>
    <xf numFmtId="0" fontId="6" fillId="8" borderId="14" xfId="54" applyNumberFormat="1" applyFont="1" applyFill="1" applyBorder="1" applyAlignment="1" applyProtection="1">
      <alignment horizontal="left" vertical="center" wrapText="1"/>
    </xf>
    <xf numFmtId="0" fontId="6" fillId="8" borderId="13" xfId="53" applyNumberFormat="1" applyFont="1" applyFill="1" applyBorder="1" applyAlignment="1" applyProtection="1">
      <alignment horizontal="left" vertical="center" wrapText="1"/>
    </xf>
    <xf numFmtId="0" fontId="6" fillId="8" borderId="15" xfId="53" applyNumberFormat="1" applyFont="1" applyFill="1" applyBorder="1" applyAlignment="1" applyProtection="1">
      <alignment horizontal="left" vertical="center" wrapText="1"/>
    </xf>
    <xf numFmtId="0" fontId="6" fillId="8" borderId="14" xfId="53" applyNumberFormat="1" applyFont="1" applyFill="1" applyBorder="1" applyAlignment="1" applyProtection="1">
      <alignment horizontal="left" vertical="center" wrapText="1"/>
    </xf>
    <xf numFmtId="49" fontId="6" fillId="11" borderId="13" xfId="53" applyNumberFormat="1" applyFont="1" applyFill="1" applyBorder="1" applyAlignment="1" applyProtection="1">
      <alignment horizontal="center" vertical="center" wrapText="1"/>
    </xf>
    <xf numFmtId="0" fontId="6" fillId="0" borderId="13" xfId="54" applyNumberFormat="1" applyFont="1" applyFill="1" applyBorder="1" applyAlignment="1" applyProtection="1">
      <alignment horizontal="left" vertical="center" wrapText="1"/>
    </xf>
    <xf numFmtId="49" fontId="6" fillId="7" borderId="16" xfId="54" applyNumberFormat="1" applyFont="1" applyFill="1" applyBorder="1" applyAlignment="1" applyProtection="1">
      <alignment horizontal="center" vertical="center" wrapText="1"/>
    </xf>
    <xf numFmtId="49" fontId="6" fillId="7" borderId="26" xfId="54"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xf>
    <xf numFmtId="0" fontId="6" fillId="0" borderId="15" xfId="54" applyNumberFormat="1" applyFont="1" applyFill="1" applyBorder="1" applyAlignment="1" applyProtection="1">
      <alignment horizontal="left" vertical="center" wrapText="1"/>
    </xf>
    <xf numFmtId="0" fontId="6" fillId="0" borderId="14" xfId="54" applyNumberFormat="1" applyFont="1" applyFill="1" applyBorder="1" applyAlignment="1" applyProtection="1">
      <alignment horizontal="left" vertical="center" wrapText="1"/>
    </xf>
    <xf numFmtId="0" fontId="0" fillId="0" borderId="5" xfId="0" applyNumberFormat="1" applyFill="1" applyBorder="1" applyAlignment="1" applyProtection="1">
      <alignment horizontal="center" vertical="center"/>
    </xf>
    <xf numFmtId="49" fontId="6"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49" fontId="0" fillId="9" borderId="5" xfId="0" applyNumberFormat="1" applyFill="1" applyBorder="1" applyAlignment="1" applyProtection="1">
      <alignment horizontal="left" vertical="center" wrapText="1"/>
      <protection locked="0"/>
    </xf>
    <xf numFmtId="0" fontId="6"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6"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6" fillId="0" borderId="5" xfId="3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left" vertical="center" wrapText="1"/>
    </xf>
    <xf numFmtId="0" fontId="6" fillId="11" borderId="5"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0" fontId="6" fillId="7" borderId="0" xfId="54" applyFont="1" applyFill="1" applyBorder="1" applyAlignment="1" applyProtection="1">
      <alignment horizontal="center" vertical="center" wrapText="1"/>
    </xf>
    <xf numFmtId="0" fontId="29" fillId="7" borderId="17" xfId="33" applyNumberFormat="1"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0" fontId="29" fillId="0" borderId="20" xfId="54" applyFont="1" applyFill="1" applyBorder="1" applyAlignment="1" applyProtection="1">
      <alignment horizontal="center" vertical="top" wrapText="1"/>
    </xf>
    <xf numFmtId="0" fontId="29" fillId="0" borderId="0" xfId="54" applyFont="1" applyFill="1" applyBorder="1" applyAlignment="1" applyProtection="1">
      <alignment horizontal="center" vertical="top" wrapText="1"/>
    </xf>
    <xf numFmtId="14" fontId="49" fillId="0" borderId="5" xfId="53" applyNumberFormat="1" applyFont="1" applyFill="1" applyBorder="1" applyAlignment="1" applyProtection="1">
      <alignment horizontal="center" vertical="center" wrapText="1"/>
    </xf>
    <xf numFmtId="0" fontId="33" fillId="0" borderId="21" xfId="54" applyFont="1" applyFill="1" applyBorder="1" applyAlignment="1" applyProtection="1">
      <alignment horizontal="center" vertical="center" wrapText="1"/>
    </xf>
    <xf numFmtId="0" fontId="33" fillId="0" borderId="18" xfId="54" applyFont="1" applyFill="1" applyBorder="1" applyAlignment="1" applyProtection="1">
      <alignment horizontal="center" vertical="center" wrapText="1"/>
    </xf>
    <xf numFmtId="0" fontId="6" fillId="8" borderId="13" xfId="47" applyNumberFormat="1" applyFont="1" applyFill="1" applyBorder="1" applyAlignment="1" applyProtection="1">
      <alignment horizontal="left" vertical="center" wrapText="1"/>
    </xf>
    <xf numFmtId="0" fontId="6" fillId="8" borderId="15" xfId="47" applyNumberFormat="1" applyFont="1" applyFill="1" applyBorder="1" applyAlignment="1" applyProtection="1">
      <alignment horizontal="left" vertical="center" wrapText="1"/>
    </xf>
    <xf numFmtId="0" fontId="6" fillId="8" borderId="14" xfId="47" applyNumberFormat="1" applyFont="1" applyFill="1" applyBorder="1" applyAlignment="1" applyProtection="1">
      <alignment horizontal="left" vertical="center" wrapText="1"/>
    </xf>
    <xf numFmtId="0" fontId="8" fillId="10" borderId="5" xfId="0" applyNumberFormat="1" applyFont="1" applyFill="1" applyBorder="1" applyAlignment="1" applyProtection="1">
      <alignment horizontal="center" vertical="center" wrapText="1"/>
    </xf>
  </cellXfs>
  <cellStyles count="10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2" xfId="31"/>
    <cellStyle name="Денежный" xfId="98" builtinId="4" hidden="1"/>
    <cellStyle name="Денежный [0]" xfId="99"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2" xfId="36"/>
    <cellStyle name="Обычный 14" xfId="37"/>
    <cellStyle name="Обычный 14 6" xfId="101"/>
    <cellStyle name="Обычный 15" xfId="38"/>
    <cellStyle name="Обычный 2" xfId="39"/>
    <cellStyle name="Обычный 2 2" xfId="40"/>
    <cellStyle name="Обычный 3" xfId="41"/>
    <cellStyle name="Обычный 3 2" xfId="42"/>
    <cellStyle name="Обычный 3 3" xfId="43"/>
    <cellStyle name="Обычный 4" xfId="44"/>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0" builtinId="5" hidden="1"/>
    <cellStyle name="Связанная ячейка" xfId="66" builtinId="24" hidden="1"/>
    <cellStyle name="Текст предупреждения" xfId="68" builtinId="11" hidden="1"/>
    <cellStyle name="Финансовый" xfId="96" builtinId="3" hidden="1"/>
    <cellStyle name="Финансовый [0]" xfId="97"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a:extLst>
            <a:ext uri="{FF2B5EF4-FFF2-40B4-BE49-F238E27FC236}">
              <a16:creationId xmlns="" xmlns:a16="http://schemas.microsoft.com/office/drawing/2014/main" id="{00000000-0008-0000-01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a:extLst>
            <a:ext uri="{FF2B5EF4-FFF2-40B4-BE49-F238E27FC236}">
              <a16:creationId xmlns="" xmlns:a16="http://schemas.microsoft.com/office/drawing/2014/main" id="{00000000-0008-0000-01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 xmlns:a16="http://schemas.microsoft.com/office/drawing/2014/main" id="{00000000-0008-0000-0100-000096F76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 xmlns:a16="http://schemas.microsoft.com/office/drawing/2014/main" id="{00000000-0008-0000-0100-000097F76D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 xmlns:a16="http://schemas.microsoft.com/office/drawing/2014/main" id="{00000000-0008-0000-0100-000098F76D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 xmlns:a16="http://schemas.microsoft.com/office/drawing/2014/main" id="{00000000-0008-0000-0100-000099F76D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 xmlns:a16="http://schemas.microsoft.com/office/drawing/2014/main" id="{00000000-0008-0000-0100-00009AF76D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 xmlns:a16="http://schemas.microsoft.com/office/drawing/2014/main" id="{00000000-0008-0000-0100-00009BF76D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 xmlns:a16="http://schemas.microsoft.com/office/drawing/2014/main" id="{00000000-0008-0000-0100-00009CF76D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 xmlns:a16="http://schemas.microsoft.com/office/drawing/2014/main" id="{00000000-0008-0000-0100-00009DF76D00}"/>
            </a:ext>
          </a:extLst>
        </xdr:cNvPr>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a:extLst>
            <a:ext uri="{FF2B5EF4-FFF2-40B4-BE49-F238E27FC236}">
              <a16:creationId xmlns=""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 xmlns:a16="http://schemas.microsoft.com/office/drawing/2014/main" id="{00000000-0008-0000-0100-00009FF76D00}"/>
            </a:ext>
          </a:extLst>
        </xdr:cNvPr>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a:extLst>
            <a:ext uri="{FF2B5EF4-FFF2-40B4-BE49-F238E27FC236}">
              <a16:creationId xmlns=""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 xmlns:a16="http://schemas.microsoft.com/office/drawing/2014/main" id="{00000000-0008-0000-0100-0000A1F76D00}"/>
            </a:ext>
          </a:extLst>
        </xdr:cNvPr>
        <xdr:cNvPicPr>
          <a:picLocks noChangeAspect="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a:extLst>
            <a:ext uri="{FF2B5EF4-FFF2-40B4-BE49-F238E27FC236}">
              <a16:creationId xmlns=""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a:extLst>
            <a:ext uri="{FF2B5EF4-FFF2-40B4-BE49-F238E27FC236}">
              <a16:creationId xmlns=""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 xmlns:a16="http://schemas.microsoft.com/office/drawing/2014/main" id="{00000000-0008-0000-0100-0000A4F76D00}"/>
            </a:ext>
          </a:extLst>
        </xdr:cNvPr>
        <xdr:cNvPicPr>
          <a:picLocks noChangeAspect="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 xmlns:a16="http://schemas.microsoft.com/office/drawing/2014/main" id="{00000000-0008-0000-0100-0000A5F76D00}"/>
            </a:ext>
          </a:extLst>
        </xdr:cNvPr>
        <xdr:cNvPicPr>
          <a:picLocks noChangeAspect="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 xmlns:a16="http://schemas.microsoft.com/office/drawing/2014/main" id="{00000000-0008-0000-0100-0000A6F76D00}"/>
            </a:ext>
          </a:extLst>
        </xdr:cNvPr>
        <xdr:cNvPicPr>
          <a:picLocks noChangeAspect="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 xmlns:a16="http://schemas.microsoft.com/office/drawing/2014/main" id="{00000000-0008-0000-0100-0000A7F76D00}"/>
            </a:ext>
          </a:extLst>
        </xdr:cNvPr>
        <xdr:cNvPicPr>
          <a:picLocks noChangeAspect="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 xmlns:a16="http://schemas.microsoft.com/office/drawing/2014/main" id="{00000000-0008-0000-01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 xmlns:a16="http://schemas.microsoft.com/office/drawing/2014/main" id="{00000000-0008-0000-01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 xmlns:a16="http://schemas.microsoft.com/office/drawing/2014/main" id="{00000000-0008-0000-0100-0000AAF76D00}"/>
            </a:ext>
          </a:extLst>
        </xdr:cNvPr>
        <xdr:cNvPicPr>
          <a:picLocks noChangeAspect="1"/>
        </xdr:cNvPicPr>
      </xdr:nvPicPr>
      <xdr:blipFill>
        <a:blip xmlns:r="http://schemas.openxmlformats.org/officeDocument/2006/relationships" r:embed="rId13">
          <a:extLst>
            <a:ext uri="{28A0092B-C50C-407E-A947-70E740481C1C}">
              <a14:useLocalDpi xmlns=""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 xmlns:a16="http://schemas.microsoft.com/office/drawing/2014/main" id="{00000000-0008-0000-0100-0000ABF76D00}"/>
            </a:ext>
          </a:extLst>
        </xdr:cNvPr>
        <xdr:cNvPicPr>
          <a:picLocks noChangeAspect="1"/>
        </xdr:cNvPicPr>
      </xdr:nvPicPr>
      <xdr:blipFill>
        <a:blip xmlns:r="http://schemas.openxmlformats.org/officeDocument/2006/relationships" r:embed="rId14">
          <a:extLst>
            <a:ext uri="{28A0092B-C50C-407E-A947-70E740481C1C}">
              <a14:useLocalDpi xmlns=""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 xmlns:a16="http://schemas.microsoft.com/office/drawing/2014/main" id="{00000000-0008-0000-01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 xmlns:a16="http://schemas.microsoft.com/office/drawing/2014/main" id="{00000000-0008-0000-0300-0000D9F86D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 xmlns:a16="http://schemas.microsoft.com/office/drawing/2014/main" id="{00000000-0008-0000-0300-0000DAF86D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 xmlns:a16="http://schemas.microsoft.com/office/drawing/2014/main" id="{00000000-0008-0000-0300-0000DBF86D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 xmlns:a16="http://schemas.microsoft.com/office/drawing/2014/main" id="{00000000-0008-0000-0300-0000DCF86D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 xmlns:a16="http://schemas.microsoft.com/office/drawing/2014/main" id="{00000000-0008-0000-0300-0000DDF86D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 xmlns:a16="http://schemas.microsoft.com/office/drawing/2014/main" id="{00000000-0008-0000-03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17</xdr:row>
      <xdr:rowOff>0</xdr:rowOff>
    </xdr:from>
    <xdr:to>
      <xdr:col>6</xdr:col>
      <xdr:colOff>228600</xdr:colOff>
      <xdr:row>18</xdr:row>
      <xdr:rowOff>190500</xdr:rowOff>
    </xdr:to>
    <xdr:grpSp>
      <xdr:nvGrpSpPr>
        <xdr:cNvPr id="14" name="shCalendar" hidden="1">
          <a:extLst>
            <a:ext uri="{FF2B5EF4-FFF2-40B4-BE49-F238E27FC236}">
              <a16:creationId xmlns="" xmlns:a16="http://schemas.microsoft.com/office/drawing/2014/main" id="{00000000-0008-0000-0300-00000E000000}"/>
            </a:ext>
          </a:extLst>
        </xdr:cNvPr>
        <xdr:cNvGrpSpPr>
          <a:grpSpLocks/>
        </xdr:cNvGrpSpPr>
      </xdr:nvGrpSpPr>
      <xdr:grpSpPr bwMode="auto">
        <a:xfrm>
          <a:off x="7203671" y="3258589"/>
          <a:ext cx="190500" cy="190500"/>
          <a:chOff x="13896191" y="1813753"/>
          <a:chExt cx="211023" cy="178845"/>
        </a:xfrm>
      </xdr:grpSpPr>
      <xdr:sp macro="[0]!modfrmDateChoose.CalendarShow" textlink="">
        <xdr:nvSpPr>
          <xdr:cNvPr id="15" name="shCalendar_bck" hidden="1">
            <a:extLst>
              <a:ext uri="{FF2B5EF4-FFF2-40B4-BE49-F238E27FC236}">
                <a16:creationId xmlns="" xmlns:a16="http://schemas.microsoft.com/office/drawing/2014/main" id="{00000000-0008-0000-03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 xmlns:a16="http://schemas.microsoft.com/office/drawing/2014/main" id="{00000000-0008-0000-0300-000010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 xmlns:a16="http://schemas.microsoft.com/office/drawing/2014/main" id="{00000000-0008-0000-0400-000077FC6D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 xmlns:a16="http://schemas.microsoft.com/office/drawing/2014/main" id="{00000000-0008-0000-0400-000078FC6D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 xmlns:a16="http://schemas.microsoft.com/office/drawing/2014/main" id="{00000000-0008-0000-0400-000079FC6D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 xmlns:a16="http://schemas.microsoft.com/office/drawing/2014/main" id="{00000000-0008-0000-0400-00007AFC6D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 xmlns:a16="http://schemas.microsoft.com/office/drawing/2014/main" id="{00000000-0008-0000-0400-00007BFC6D00}"/>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 xmlns:a16="http://schemas.microsoft.com/office/drawing/2014/main" id="{00000000-0008-0000-0500-00009AE26D00}"/>
            </a:ext>
          </a:extLst>
        </xdr:cNvPr>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a:extLst>
              <a:ext uri="{FF2B5EF4-FFF2-40B4-BE49-F238E27FC236}">
                <a16:creationId xmlns="" xmlns:a16="http://schemas.microsoft.com/office/drawing/2014/main" id="{00000000-0008-0000-05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 xmlns:a16="http://schemas.microsoft.com/office/drawing/2014/main" id="{00000000-0008-0000-0500-0000A2E26D00}"/>
              </a:ext>
            </a:extLst>
          </xdr:cNvPr>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 xmlns:a16="http://schemas.microsoft.com/office/drawing/2014/main" id="{00000000-0008-0000-0500-00009BE26D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 xmlns:a16="http://schemas.microsoft.com/office/drawing/2014/main" id="{00000000-0008-0000-0500-00009CE26D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 xmlns:a16="http://schemas.microsoft.com/office/drawing/2014/main" id="{00000000-0008-0000-0500-00009DE26D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a:extLst>
            <a:ext uri="{FF2B5EF4-FFF2-40B4-BE49-F238E27FC236}">
              <a16:creationId xmlns="" xmlns:a16="http://schemas.microsoft.com/office/drawing/2014/main" id="{00000000-0008-0000-05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 xmlns:a16="http://schemas.microsoft.com/office/drawing/2014/main" id="{00000000-0008-0000-0500-00009FE26D00}"/>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 xmlns:a16="http://schemas.microsoft.com/office/drawing/2014/main" id="{00000000-0008-0000-0500-0000A0E26D00}"/>
            </a:ext>
          </a:extLst>
        </xdr:cNvPr>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a:extLst>
            <a:ext uri="{FF2B5EF4-FFF2-40B4-BE49-F238E27FC236}">
              <a16:creationId xmlns="" xmlns:a16="http://schemas.microsoft.com/office/drawing/2014/main" id="{00000000-0008-0000-0700-000008000000}"/>
            </a:ext>
          </a:extLst>
        </xdr:cNvPr>
        <xdr:cNvGrpSpPr>
          <a:grpSpLocks/>
        </xdr:cNvGrpSpPr>
      </xdr:nvGrpSpPr>
      <xdr:grpSpPr bwMode="auto">
        <a:xfrm>
          <a:off x="5391150" y="4829175"/>
          <a:ext cx="190500" cy="190500"/>
          <a:chOff x="13896191" y="1813753"/>
          <a:chExt cx="211023" cy="178845"/>
        </a:xfrm>
      </xdr:grpSpPr>
      <xdr:sp macro="[0]!modfrmDateChoose.CalendarShow" textlink="">
        <xdr:nvSpPr>
          <xdr:cNvPr id="9" name="shCalendar_bck" hidden="1">
            <a:extLst>
              <a:ext uri="{FF2B5EF4-FFF2-40B4-BE49-F238E27FC236}">
                <a16:creationId xmlns="" xmlns:a16="http://schemas.microsoft.com/office/drawing/2014/main" id="{00000000-0008-0000-07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 xmlns:a16="http://schemas.microsoft.com/office/drawing/2014/main" id="{00000000-0008-0000-0700-00000A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 xmlns:a16="http://schemas.microsoft.com/office/drawing/2014/main" id="{00000000-0008-0000-0800-0000C91F6D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 xmlns:a16="http://schemas.microsoft.com/office/drawing/2014/main" id="{00000000-0008-0000-0800-0000CA1F6D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 xmlns:a16="http://schemas.microsoft.com/office/drawing/2014/main" id="{00000000-0008-0000-0900-00002C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 xmlns:a16="http://schemas.microsoft.com/office/drawing/2014/main" id="{00000000-0008-0000-0900-00002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 xmlns:a16="http://schemas.microsoft.com/office/drawing/2014/main" id="{00000000-0008-0000-09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 xmlns:a16="http://schemas.microsoft.com/office/drawing/2014/main" id="{00000000-0008-0000-0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 xmlns:a16="http://schemas.microsoft.com/office/drawing/2014/main" id="{00000000-0008-0000-09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 xmlns:a16="http://schemas.microsoft.com/office/drawing/2014/main" id="{00000000-0008-0000-0B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 xmlns:a16="http://schemas.microsoft.com/office/drawing/2014/main" id="{00000000-0008-0000-0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 xmlns:a16="http://schemas.microsoft.com/office/drawing/2014/main" id="{00000000-0008-0000-0B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 xmlns:a16="http://schemas.microsoft.com/office/drawing/2014/main" id="{00000000-0008-0000-0D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 xmlns:a16="http://schemas.microsoft.com/office/drawing/2014/main" id="{00000000-0008-0000-0D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 xmlns:a16="http://schemas.microsoft.com/office/drawing/2014/main" id="{00000000-0008-0000-0D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 xmlns:a16="http://schemas.microsoft.com/office/drawing/2014/main" id="{00000000-0008-0000-0F00-000004000000}"/>
            </a:ext>
          </a:extLst>
        </xdr:cNvPr>
        <xdr:cNvGrpSpPr>
          <a:grpSpLocks/>
        </xdr:cNvGrpSpPr>
      </xdr:nvGrpSpPr>
      <xdr:grpSpPr bwMode="auto">
        <a:xfrm>
          <a:off x="6419850" y="5467350"/>
          <a:ext cx="190500" cy="190500"/>
          <a:chOff x="13896191" y="1813753"/>
          <a:chExt cx="211023" cy="178845"/>
        </a:xfrm>
      </xdr:grpSpPr>
      <xdr:sp macro="[0]!modfrmDateChoose.CalendarShow" textlink="">
        <xdr:nvSpPr>
          <xdr:cNvPr id="5" name="shCalendar_bck" hidden="1">
            <a:extLst>
              <a:ext uri="{FF2B5EF4-FFF2-40B4-BE49-F238E27FC236}">
                <a16:creationId xmlns="" xmlns:a16="http://schemas.microsoft.com/office/drawing/2014/main" id="{00000000-0008-0000-0F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 xmlns:a16="http://schemas.microsoft.com/office/drawing/2014/main" id="{00000000-0008-0000-0F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 xmlns:a16="http://schemas.microsoft.com/office/drawing/2014/main" id="{00000000-0008-0000-1100-000008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 xmlns:a16="http://schemas.microsoft.com/office/drawing/2014/main" id="{00000000-0008-0000-11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 xmlns:a16="http://schemas.microsoft.com/office/drawing/2014/main" id="{00000000-0008-0000-1100-000004000000}"/>
            </a:ext>
          </a:extLst>
        </xdr:cNvPr>
        <xdr:cNvGrpSpPr>
          <a:grpSpLocks/>
        </xdr:cNvGrpSpPr>
      </xdr:nvGrpSpPr>
      <xdr:grpSpPr bwMode="auto">
        <a:xfrm>
          <a:off x="6972300" y="4800600"/>
          <a:ext cx="190500" cy="190500"/>
          <a:chOff x="13896191" y="1813753"/>
          <a:chExt cx="211023" cy="178845"/>
        </a:xfrm>
      </xdr:grpSpPr>
      <xdr:sp macro="[0]!modfrmDateChoose.CalendarShow" textlink="">
        <xdr:nvSpPr>
          <xdr:cNvPr id="5" name="shCalendar_bck" hidden="1">
            <a:extLst>
              <a:ext uri="{FF2B5EF4-FFF2-40B4-BE49-F238E27FC236}">
                <a16:creationId xmlns="" xmlns:a16="http://schemas.microsoft.com/office/drawing/2014/main" id="{00000000-0008-0000-11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 xmlns:a16="http://schemas.microsoft.com/office/drawing/2014/main" id="{00000000-0008-0000-11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 xmlns:a16="http://schemas.microsoft.com/office/drawing/2014/main" id="{00000000-0008-0000-1100-000007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0" name="shCalendar_bck" hidden="1">
            <a:extLst>
              <a:ext uri="{FF2B5EF4-FFF2-40B4-BE49-F238E27FC236}">
                <a16:creationId xmlns="" xmlns:a16="http://schemas.microsoft.com/office/drawing/2014/main" id="{00000000-0008-0000-11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 xmlns:a16="http://schemas.microsoft.com/office/drawing/2014/main" id="{00000000-0008-0000-1100-00000B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 xmlns:a16="http://schemas.microsoft.com/office/drawing/2014/main" id="{00000000-0008-0000-1100-00000C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3" name="shCalendar_bck" hidden="1">
            <a:extLst>
              <a:ext uri="{FF2B5EF4-FFF2-40B4-BE49-F238E27FC236}">
                <a16:creationId xmlns="" xmlns:a16="http://schemas.microsoft.com/office/drawing/2014/main" id="{00000000-0008-0000-11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 xmlns:a16="http://schemas.microsoft.com/office/drawing/2014/main" id="{00000000-0008-0000-1100-00000E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 xmlns:a16="http://schemas.microsoft.com/office/drawing/2014/main" id="{00000000-0008-0000-1100-00000F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6" name="shCalendar_bck" hidden="1">
            <a:extLst>
              <a:ext uri="{FF2B5EF4-FFF2-40B4-BE49-F238E27FC236}">
                <a16:creationId xmlns="" xmlns:a16="http://schemas.microsoft.com/office/drawing/2014/main" id="{00000000-0008-0000-11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 xmlns:a16="http://schemas.microsoft.com/office/drawing/2014/main" id="{00000000-0008-0000-1100-000011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 xmlns:a16="http://schemas.microsoft.com/office/drawing/2014/main" id="{00000000-0008-0000-1100-000012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9" name="shCalendar_bck" hidden="1">
            <a:extLst>
              <a:ext uri="{FF2B5EF4-FFF2-40B4-BE49-F238E27FC236}">
                <a16:creationId xmlns="" xmlns:a16="http://schemas.microsoft.com/office/drawing/2014/main" id="{00000000-0008-0000-11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 xmlns:a16="http://schemas.microsoft.com/office/drawing/2014/main" id="{00000000-0008-0000-1100-000014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 xmlns:a16="http://schemas.microsoft.com/office/drawing/2014/main" id="{00000000-0008-0000-1100-000015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2" name="shCalendar_bck" hidden="1">
            <a:extLst>
              <a:ext uri="{FF2B5EF4-FFF2-40B4-BE49-F238E27FC236}">
                <a16:creationId xmlns="" xmlns:a16="http://schemas.microsoft.com/office/drawing/2014/main" id="{00000000-0008-0000-11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 xmlns:a16="http://schemas.microsoft.com/office/drawing/2014/main" id="{00000000-0008-0000-1100-000017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 xmlns:a16="http://schemas.microsoft.com/office/drawing/2014/main" id="{00000000-0008-0000-1100-000018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5" name="shCalendar_bck" hidden="1">
            <a:extLst>
              <a:ext uri="{FF2B5EF4-FFF2-40B4-BE49-F238E27FC236}">
                <a16:creationId xmlns="" xmlns:a16="http://schemas.microsoft.com/office/drawing/2014/main" id="{00000000-0008-0000-11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 xmlns:a16="http://schemas.microsoft.com/office/drawing/2014/main" id="{00000000-0008-0000-1100-00001A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 xmlns:a16="http://schemas.microsoft.com/office/drawing/2014/main" id="{00000000-0008-0000-1100-00001B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8" name="shCalendar_bck" hidden="1">
            <a:extLst>
              <a:ext uri="{FF2B5EF4-FFF2-40B4-BE49-F238E27FC236}">
                <a16:creationId xmlns="" xmlns:a16="http://schemas.microsoft.com/office/drawing/2014/main" id="{00000000-0008-0000-11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 xmlns:a16="http://schemas.microsoft.com/office/drawing/2014/main" id="{00000000-0008-0000-1100-00001D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 xmlns:a16="http://schemas.microsoft.com/office/drawing/2014/main" id="{00000000-0008-0000-1100-00001E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31" name="shCalendar_bck" hidden="1">
            <a:extLst>
              <a:ext uri="{FF2B5EF4-FFF2-40B4-BE49-F238E27FC236}">
                <a16:creationId xmlns="" xmlns:a16="http://schemas.microsoft.com/office/drawing/2014/main" id="{00000000-0008-0000-11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 xmlns:a16="http://schemas.microsoft.com/office/drawing/2014/main" id="{00000000-0008-0000-1100-000020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 xmlns:a16="http://schemas.microsoft.com/office/drawing/2014/main" id="{00000000-0008-0000-1100-000021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34" name="shCalendar_bck" hidden="1">
            <a:extLst>
              <a:ext uri="{FF2B5EF4-FFF2-40B4-BE49-F238E27FC236}">
                <a16:creationId xmlns="" xmlns:a16="http://schemas.microsoft.com/office/drawing/2014/main" id="{00000000-0008-0000-11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 xmlns:a16="http://schemas.microsoft.com/office/drawing/2014/main" id="{00000000-0008-0000-1100-000023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 xmlns:a16="http://schemas.microsoft.com/office/drawing/2014/main" id="{00000000-0008-0000-1300-0000F6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 xmlns:a16="http://schemas.microsoft.com/office/drawing/2014/main" id="{00000000-0008-0000-1300-0000F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 xmlns:a16="http://schemas.microsoft.com/office/drawing/2014/main" id="{00000000-0008-0000-1300-000004000000}"/>
            </a:ext>
          </a:extLst>
        </xdr:cNvPr>
        <xdr:cNvGrpSpPr>
          <a:grpSpLocks/>
        </xdr:cNvGrpSpPr>
      </xdr:nvGrpSpPr>
      <xdr:grpSpPr bwMode="auto">
        <a:xfrm>
          <a:off x="8001000" y="3743325"/>
          <a:ext cx="190500" cy="190500"/>
          <a:chOff x="13896191" y="1813753"/>
          <a:chExt cx="211023" cy="178845"/>
        </a:xfrm>
      </xdr:grpSpPr>
      <xdr:sp macro="[0]!modfrmDateChoose.CalendarShow" textlink="">
        <xdr:nvSpPr>
          <xdr:cNvPr id="5" name="shCalendar_bck" hidden="1">
            <a:extLst>
              <a:ext uri="{FF2B5EF4-FFF2-40B4-BE49-F238E27FC236}">
                <a16:creationId xmlns="" xmlns:a16="http://schemas.microsoft.com/office/drawing/2014/main" id="{00000000-0008-0000-13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 xmlns:a16="http://schemas.microsoft.com/office/drawing/2014/main" id="{00000000-0008-0000-13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 xmlns:a16="http://schemas.microsoft.com/office/drawing/2014/main" id="{00000000-0008-0000-1500-000008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 xmlns:a16="http://schemas.microsoft.com/office/drawing/2014/main" id="{00000000-0008-0000-15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 xmlns:a16="http://schemas.microsoft.com/office/drawing/2014/main" id="{00000000-0008-0000-1500-000004000000}"/>
            </a:ext>
          </a:extLst>
        </xdr:cNvPr>
        <xdr:cNvGrpSpPr>
          <a:grpSpLocks/>
        </xdr:cNvGrpSpPr>
      </xdr:nvGrpSpPr>
      <xdr:grpSpPr bwMode="auto">
        <a:xfrm>
          <a:off x="8001000" y="3505200"/>
          <a:ext cx="190500" cy="190500"/>
          <a:chOff x="13896191" y="1813753"/>
          <a:chExt cx="211023" cy="178845"/>
        </a:xfrm>
      </xdr:grpSpPr>
      <xdr:sp macro="[0]!modfrmDateChoose.CalendarShow" textlink="">
        <xdr:nvSpPr>
          <xdr:cNvPr id="5" name="shCalendar_bck" hidden="1">
            <a:extLst>
              <a:ext uri="{FF2B5EF4-FFF2-40B4-BE49-F238E27FC236}">
                <a16:creationId xmlns="" xmlns:a16="http://schemas.microsoft.com/office/drawing/2014/main" id="{00000000-0008-0000-1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 xmlns:a16="http://schemas.microsoft.com/office/drawing/2014/main" id="{00000000-0008-0000-15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 xmlns:a16="http://schemas.microsoft.com/office/drawing/2014/main" id="{00000000-0008-0000-1700-000026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 xmlns:a16="http://schemas.microsoft.com/office/drawing/2014/main" id="{00000000-0008-0000-1700-00002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 xmlns:a16="http://schemas.microsoft.com/office/drawing/2014/main" id="{00000000-0008-0000-1700-000004000000}"/>
            </a:ext>
          </a:extLst>
        </xdr:cNvPr>
        <xdr:cNvGrpSpPr>
          <a:grpSpLocks/>
        </xdr:cNvGrpSpPr>
      </xdr:nvGrpSpPr>
      <xdr:grpSpPr bwMode="auto">
        <a:xfrm>
          <a:off x="6381750" y="3800475"/>
          <a:ext cx="190500" cy="190500"/>
          <a:chOff x="13896191" y="1813753"/>
          <a:chExt cx="211023" cy="178845"/>
        </a:xfrm>
      </xdr:grpSpPr>
      <xdr:sp macro="[0]!modfrmDateChoose.CalendarShow" textlink="">
        <xdr:nvSpPr>
          <xdr:cNvPr id="5" name="shCalendar_bck" hidden="1">
            <a:extLst>
              <a:ext uri="{FF2B5EF4-FFF2-40B4-BE49-F238E27FC236}">
                <a16:creationId xmlns="" xmlns:a16="http://schemas.microsoft.com/office/drawing/2014/main" id="{00000000-0008-0000-1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 xmlns:a16="http://schemas.microsoft.com/office/drawing/2014/main" id="{00000000-0008-0000-17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 xmlns:a16="http://schemas.microsoft.com/office/drawing/2014/main" id="{00000000-0008-0000-1800-0000C9276D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 xmlns:a16="http://schemas.microsoft.com/office/drawing/2014/main" id="{00000000-0008-0000-1800-0000CA276D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 xmlns:a16="http://schemas.microsoft.com/office/drawing/2014/main" id="{00000000-0008-0000-1900-000008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 xmlns:a16="http://schemas.microsoft.com/office/drawing/2014/main" id="{00000000-0008-0000-19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 xmlns:a16="http://schemas.microsoft.com/office/drawing/2014/main" id="{00000000-0008-0000-1900-000004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5" name="shCalendar_bck" hidden="1">
            <a:extLst>
              <a:ext uri="{FF2B5EF4-FFF2-40B4-BE49-F238E27FC236}">
                <a16:creationId xmlns="" xmlns:a16="http://schemas.microsoft.com/office/drawing/2014/main" id="{00000000-0008-0000-1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 xmlns:a16="http://schemas.microsoft.com/office/drawing/2014/main" id="{00000000-0008-0000-19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 xmlns:a16="http://schemas.microsoft.com/office/drawing/2014/main" id="{00000000-0008-0000-1900-000007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0" name="shCalendar_bck" hidden="1">
            <a:extLst>
              <a:ext uri="{FF2B5EF4-FFF2-40B4-BE49-F238E27FC236}">
                <a16:creationId xmlns="" xmlns:a16="http://schemas.microsoft.com/office/drawing/2014/main" id="{00000000-0008-0000-19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 xmlns:a16="http://schemas.microsoft.com/office/drawing/2014/main" id="{00000000-0008-0000-1900-00000B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 xmlns:a16="http://schemas.microsoft.com/office/drawing/2014/main" id="{00000000-0008-0000-1900-00000C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3" name="shCalendar_bck" hidden="1">
            <a:extLst>
              <a:ext uri="{FF2B5EF4-FFF2-40B4-BE49-F238E27FC236}">
                <a16:creationId xmlns="" xmlns:a16="http://schemas.microsoft.com/office/drawing/2014/main" id="{00000000-0008-0000-19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 xmlns:a16="http://schemas.microsoft.com/office/drawing/2014/main" id="{00000000-0008-0000-1900-00000E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 xmlns:a16="http://schemas.microsoft.com/office/drawing/2014/main" id="{00000000-0008-0000-1A00-0000C92B6D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 xmlns:a16="http://schemas.microsoft.com/office/drawing/2014/main" id="{00000000-0008-0000-1A00-0000CA2B6D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 xmlns:a16="http://schemas.microsoft.com/office/drawing/2014/main" id="{00000000-0008-0000-1B00-000028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 xmlns:a16="http://schemas.microsoft.com/office/drawing/2014/main" id="{00000000-0008-0000-1B00-00002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 xmlns:a16="http://schemas.microsoft.com/office/drawing/2014/main" id="{00000000-0008-0000-1B00-000004000000}"/>
            </a:ext>
          </a:extLst>
        </xdr:cNvPr>
        <xdr:cNvGrpSpPr>
          <a:grpSpLocks/>
        </xdr:cNvGrpSpPr>
      </xdr:nvGrpSpPr>
      <xdr:grpSpPr bwMode="auto">
        <a:xfrm>
          <a:off x="15706725" y="3143250"/>
          <a:ext cx="190500" cy="190500"/>
          <a:chOff x="13896191" y="1813753"/>
          <a:chExt cx="211023" cy="178845"/>
        </a:xfrm>
      </xdr:grpSpPr>
      <xdr:sp macro="[0]!modfrmDateChoose.CalendarShow" textlink="">
        <xdr:nvSpPr>
          <xdr:cNvPr id="5" name="shCalendar_bck" hidden="1">
            <a:extLst>
              <a:ext uri="{FF2B5EF4-FFF2-40B4-BE49-F238E27FC236}">
                <a16:creationId xmlns="" xmlns:a16="http://schemas.microsoft.com/office/drawing/2014/main" id="{00000000-0008-0000-1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 xmlns:a16="http://schemas.microsoft.com/office/drawing/2014/main" id="{00000000-0008-0000-1B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 xmlns:a16="http://schemas.microsoft.com/office/drawing/2014/main" id="{00000000-0008-0000-1B00-000007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8" name="shCalendar_bck" hidden="1">
            <a:extLst>
              <a:ext uri="{FF2B5EF4-FFF2-40B4-BE49-F238E27FC236}">
                <a16:creationId xmlns="" xmlns:a16="http://schemas.microsoft.com/office/drawing/2014/main" id="{00000000-0008-0000-1B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 xmlns:a16="http://schemas.microsoft.com/office/drawing/2014/main" id="{00000000-0008-0000-1B00-00000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 xmlns:a16="http://schemas.microsoft.com/office/drawing/2014/main" id="{00000000-0008-0000-1B00-00000A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11" name="shCalendar_bck" hidden="1">
            <a:extLst>
              <a:ext uri="{FF2B5EF4-FFF2-40B4-BE49-F238E27FC236}">
                <a16:creationId xmlns="" xmlns:a16="http://schemas.microsoft.com/office/drawing/2014/main" id="{00000000-0008-0000-1B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 xmlns:a16="http://schemas.microsoft.com/office/drawing/2014/main" id="{00000000-0008-0000-1B00-00000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 xmlns:a16="http://schemas.microsoft.com/office/drawing/2014/main" id="{00000000-0008-0000-1C00-0000C90F6D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 xmlns:a16="http://schemas.microsoft.com/office/drawing/2014/main" id="{00000000-0008-0000-1C00-0000CA0F6D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 xmlns:a16="http://schemas.microsoft.com/office/drawing/2014/main" id="{00000000-0008-0000-1D00-000071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 xmlns:a16="http://schemas.microsoft.com/office/drawing/2014/main" id="{00000000-0008-0000-1D00-000072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 xmlns:a16="http://schemas.microsoft.com/office/drawing/2014/main" id="{00000000-0008-0000-1D00-00000D000000}"/>
            </a:ext>
          </a:extLst>
        </xdr:cNvPr>
        <xdr:cNvGrpSpPr>
          <a:grpSpLocks/>
        </xdr:cNvGrpSpPr>
      </xdr:nvGrpSpPr>
      <xdr:grpSpPr bwMode="auto">
        <a:xfrm>
          <a:off x="247650" y="600075"/>
          <a:ext cx="190500" cy="190500"/>
          <a:chOff x="13896191" y="1813753"/>
          <a:chExt cx="211023" cy="178845"/>
        </a:xfrm>
      </xdr:grpSpPr>
      <xdr:sp macro="[0]!modfrmDateChoose.CalendarShow" textlink="">
        <xdr:nvSpPr>
          <xdr:cNvPr id="14" name="shCalendar_bck" hidden="1">
            <a:extLst>
              <a:ext uri="{FF2B5EF4-FFF2-40B4-BE49-F238E27FC236}">
                <a16:creationId xmlns="" xmlns:a16="http://schemas.microsoft.com/office/drawing/2014/main" id="{00000000-0008-0000-1D00-00000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 name="shCalendar_1" descr="CalendarSmall.bmp" hidden="1">
            <a:extLst>
              <a:ext uri="{FF2B5EF4-FFF2-40B4-BE49-F238E27FC236}">
                <a16:creationId xmlns="" xmlns:a16="http://schemas.microsoft.com/office/drawing/2014/main" id="{00000000-0008-0000-1D00-00000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7" name="shCalendar" hidden="1">
          <a:extLst>
            <a:ext uri="{FF2B5EF4-FFF2-40B4-BE49-F238E27FC236}">
              <a16:creationId xmlns="" xmlns:a16="http://schemas.microsoft.com/office/drawing/2014/main" id="{00000000-0008-0000-2000-000007000000}"/>
            </a:ext>
          </a:extLst>
        </xdr:cNvPr>
        <xdr:cNvGrpSpPr>
          <a:grpSpLocks/>
        </xdr:cNvGrpSpPr>
      </xdr:nvGrpSpPr>
      <xdr:grpSpPr bwMode="auto">
        <a:xfrm>
          <a:off x="8010525" y="10315575"/>
          <a:ext cx="190500" cy="190500"/>
          <a:chOff x="13896191" y="1813753"/>
          <a:chExt cx="211023" cy="178845"/>
        </a:xfrm>
      </xdr:grpSpPr>
      <xdr:sp macro="[0]!modfrmDateChoose.CalendarShow" textlink="">
        <xdr:nvSpPr>
          <xdr:cNvPr id="8" name="shCalendar_bck" hidden="1">
            <a:extLst>
              <a:ext uri="{FF2B5EF4-FFF2-40B4-BE49-F238E27FC236}">
                <a16:creationId xmlns="" xmlns:a16="http://schemas.microsoft.com/office/drawing/2014/main" id="{00000000-0008-0000-20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 xmlns:a16="http://schemas.microsoft.com/office/drawing/2014/main" id="{00000000-0008-0000-2000-00000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 xmlns:a16="http://schemas.microsoft.com/office/drawing/2014/main" id="{00000000-0008-0000-21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 xmlns:a16="http://schemas.microsoft.com/office/drawing/2014/main" id="{00000000-0008-0000-2100-000026046E00}"/>
              </a:ext>
            </a:extLst>
          </xdr:cNvPr>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 xmlns:a16="http://schemas.microsoft.com/office/drawing/2014/main" id="{00000000-0008-0000-26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 xmlns:a16="http://schemas.microsoft.com/office/drawing/2014/main" id="{00000000-0008-0000-26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 xmlns:a16="http://schemas.microsoft.com/office/drawing/2014/main" id="{00000000-0008-0000-2600-0000DAE86D00}"/>
              </a:ext>
            </a:extLst>
          </xdr:cNvPr>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_________Microsoft_Office_Word_97_-_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zakupki.gov.ru/223/clause/public/order-clause/info/documents.html?clauseId=5699&amp;clauseInfoId=460385&amp;versioned=&amp;activeTab=1" TargetMode="External"/><Relationship Id="rId1" Type="http://schemas.openxmlformats.org/officeDocument/2006/relationships/hyperlink" Target="https://zakupki.gov.ru/223/clause/public/order-clause/info/documents.html?clauseId=5699&amp;clauseInfoId=460385&amp;versioned=&amp;activeTab=1" TargetMode="External"/><Relationship Id="rId4"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codeName="modList00">
    <tabColor rgb="FFFFCC99"/>
  </sheetPr>
  <dimension ref="A1"/>
  <sheetViews>
    <sheetView showGridLines="0" workbookViewId="0"/>
  </sheetViews>
  <sheetFormatPr defaultColWidth="9.125" defaultRowHeight="11.8"/>
  <cols>
    <col min="1" max="16384" width="9.125" style="16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tabColor rgb="FFCCCCFF"/>
  </sheetPr>
  <dimension ref="A1:AG113"/>
  <sheetViews>
    <sheetView showGridLines="0" zoomScaleNormal="100" workbookViewId="0"/>
  </sheetViews>
  <sheetFormatPr defaultRowHeight="11.8"/>
  <cols>
    <col min="1" max="1" width="3.25" customWidth="1"/>
    <col min="2" max="2" width="8.75" customWidth="1"/>
    <col min="3" max="3" width="22.25" customWidth="1"/>
    <col min="4" max="4" width="4.25" customWidth="1"/>
    <col min="5" max="6" width="4.375" customWidth="1"/>
    <col min="7" max="7" width="4.625" customWidth="1"/>
    <col min="8" max="25" width="4.375" customWidth="1"/>
    <col min="26" max="33" width="9.125" style="76" customWidth="1"/>
  </cols>
  <sheetData>
    <row r="1" spans="1:27" ht="2.95" customHeight="1">
      <c r="AA1" s="76" t="s">
        <v>238</v>
      </c>
    </row>
    <row r="2" spans="1:27" ht="16.55" customHeight="1">
      <c r="B2" s="1198" t="str">
        <f>"Код отчёта: " &amp; GetCode()</f>
        <v>Код отчёта: FAS.JKH.OPEN.INFO.REQUEST.WARM</v>
      </c>
      <c r="C2" s="1198"/>
      <c r="D2" s="1198"/>
      <c r="E2" s="1198"/>
      <c r="F2" s="1198"/>
      <c r="G2" s="1198"/>
      <c r="Q2" s="222"/>
      <c r="R2" s="222"/>
      <c r="S2" s="222"/>
      <c r="T2" s="222"/>
      <c r="U2" s="222"/>
      <c r="V2" s="222"/>
      <c r="W2" s="222"/>
    </row>
    <row r="3" spans="1:27" ht="18" customHeight="1">
      <c r="B3" s="1199" t="str">
        <f>"Версия " &amp; GetVersion()</f>
        <v>Версия 1.0.2</v>
      </c>
      <c r="C3" s="1199"/>
      <c r="H3" s="40"/>
      <c r="I3" s="40"/>
      <c r="J3" s="40"/>
      <c r="K3" s="40"/>
      <c r="L3" s="40"/>
      <c r="M3" s="40"/>
      <c r="N3" s="40"/>
      <c r="O3" s="40"/>
      <c r="P3" s="40"/>
      <c r="Q3" s="222"/>
      <c r="R3" s="222"/>
      <c r="S3" s="222"/>
      <c r="T3" s="222"/>
      <c r="U3" s="222"/>
      <c r="V3" s="222"/>
      <c r="W3" s="252"/>
      <c r="X3" s="40"/>
      <c r="Y3" s="40"/>
    </row>
    <row r="4" spans="1:27" ht="2.95" customHeight="1">
      <c r="D4" s="40"/>
      <c r="E4" s="40"/>
      <c r="F4" s="40"/>
      <c r="G4" s="40"/>
      <c r="H4" s="40"/>
      <c r="I4" s="40"/>
      <c r="J4" s="40"/>
      <c r="K4" s="40"/>
      <c r="L4" s="40"/>
      <c r="M4" s="40"/>
      <c r="N4" s="40"/>
      <c r="O4" s="40"/>
      <c r="P4" s="40"/>
      <c r="Q4" s="40"/>
      <c r="R4" s="40"/>
      <c r="S4" s="40"/>
      <c r="T4" s="40"/>
      <c r="U4" s="40"/>
      <c r="V4" s="40"/>
      <c r="W4" s="40"/>
      <c r="X4" s="40"/>
      <c r="Y4" s="40"/>
    </row>
    <row r="5" spans="1:27" ht="42.75" customHeight="1">
      <c r="B5" s="1203" t="s">
        <v>676</v>
      </c>
      <c r="C5" s="1204"/>
      <c r="D5" s="1204"/>
      <c r="E5" s="1204"/>
      <c r="F5" s="1204"/>
      <c r="G5" s="1204"/>
      <c r="H5" s="1204"/>
      <c r="I5" s="1204"/>
      <c r="J5" s="1204"/>
      <c r="K5" s="1204"/>
      <c r="L5" s="1204"/>
      <c r="M5" s="1204"/>
      <c r="N5" s="1204"/>
      <c r="O5" s="1204"/>
      <c r="P5" s="1204"/>
      <c r="Q5" s="1204"/>
      <c r="R5" s="1204"/>
      <c r="S5" s="1204"/>
      <c r="T5" s="1204"/>
      <c r="U5" s="1204"/>
      <c r="V5" s="1204"/>
      <c r="W5" s="1204"/>
      <c r="X5" s="1204"/>
      <c r="Y5" s="1204"/>
    </row>
    <row r="6" spans="1:27" ht="9.85" customHeight="1">
      <c r="A6" s="40"/>
      <c r="B6" s="75"/>
      <c r="C6" s="74"/>
      <c r="D6" s="57"/>
      <c r="E6" s="57"/>
      <c r="F6" s="57"/>
      <c r="G6" s="57"/>
      <c r="H6" s="57"/>
      <c r="I6" s="57"/>
      <c r="J6" s="57"/>
      <c r="K6" s="57"/>
      <c r="L6" s="57"/>
      <c r="M6" s="57"/>
      <c r="N6" s="57"/>
      <c r="O6" s="57"/>
      <c r="P6" s="57"/>
      <c r="Q6" s="57"/>
      <c r="R6" s="57"/>
      <c r="S6" s="57"/>
      <c r="T6" s="57"/>
      <c r="U6" s="57"/>
      <c r="V6" s="57"/>
      <c r="W6" s="57"/>
      <c r="X6" s="57"/>
      <c r="Y6" s="56"/>
    </row>
    <row r="7" spans="1:27" ht="15.05" customHeight="1">
      <c r="A7" s="40"/>
      <c r="B7" s="75"/>
      <c r="C7" s="74"/>
      <c r="D7" s="57"/>
      <c r="E7" s="1200" t="s">
        <v>567</v>
      </c>
      <c r="F7" s="1200"/>
      <c r="G7" s="1200"/>
      <c r="H7" s="1200"/>
      <c r="I7" s="1200"/>
      <c r="J7" s="1200"/>
      <c r="K7" s="1200"/>
      <c r="L7" s="1200"/>
      <c r="M7" s="1200"/>
      <c r="N7" s="1200"/>
      <c r="O7" s="1200"/>
      <c r="P7" s="1200"/>
      <c r="Q7" s="1200"/>
      <c r="R7" s="1200"/>
      <c r="S7" s="1200"/>
      <c r="T7" s="1200"/>
      <c r="U7" s="1200"/>
      <c r="V7" s="1200"/>
      <c r="W7" s="1200"/>
      <c r="X7" s="1200"/>
      <c r="Y7" s="56"/>
    </row>
    <row r="8" spans="1:27" ht="15.05" customHeight="1">
      <c r="A8" s="40"/>
      <c r="B8" s="75"/>
      <c r="C8" s="74"/>
      <c r="D8" s="57"/>
      <c r="E8" s="1200"/>
      <c r="F8" s="1200"/>
      <c r="G8" s="1200"/>
      <c r="H8" s="1200"/>
      <c r="I8" s="1200"/>
      <c r="J8" s="1200"/>
      <c r="K8" s="1200"/>
      <c r="L8" s="1200"/>
      <c r="M8" s="1200"/>
      <c r="N8" s="1200"/>
      <c r="O8" s="1200"/>
      <c r="P8" s="1200"/>
      <c r="Q8" s="1200"/>
      <c r="R8" s="1200"/>
      <c r="S8" s="1200"/>
      <c r="T8" s="1200"/>
      <c r="U8" s="1200"/>
      <c r="V8" s="1200"/>
      <c r="W8" s="1200"/>
      <c r="X8" s="1200"/>
      <c r="Y8" s="56"/>
    </row>
    <row r="9" spans="1:27" ht="15.05" customHeight="1">
      <c r="A9" s="40"/>
      <c r="B9" s="75"/>
      <c r="C9" s="74"/>
      <c r="D9" s="57"/>
      <c r="E9" s="1200"/>
      <c r="F9" s="1200"/>
      <c r="G9" s="1200"/>
      <c r="H9" s="1200"/>
      <c r="I9" s="1200"/>
      <c r="J9" s="1200"/>
      <c r="K9" s="1200"/>
      <c r="L9" s="1200"/>
      <c r="M9" s="1200"/>
      <c r="N9" s="1200"/>
      <c r="O9" s="1200"/>
      <c r="P9" s="1200"/>
      <c r="Q9" s="1200"/>
      <c r="R9" s="1200"/>
      <c r="S9" s="1200"/>
      <c r="T9" s="1200"/>
      <c r="U9" s="1200"/>
      <c r="V9" s="1200"/>
      <c r="W9" s="1200"/>
      <c r="X9" s="1200"/>
      <c r="Y9" s="56"/>
    </row>
    <row r="10" spans="1:27" ht="10.5" customHeight="1">
      <c r="A10" s="40"/>
      <c r="B10" s="75"/>
      <c r="C10" s="74"/>
      <c r="D10" s="57"/>
      <c r="E10" s="1200"/>
      <c r="F10" s="1200"/>
      <c r="G10" s="1200"/>
      <c r="H10" s="1200"/>
      <c r="I10" s="1200"/>
      <c r="J10" s="1200"/>
      <c r="K10" s="1200"/>
      <c r="L10" s="1200"/>
      <c r="M10" s="1200"/>
      <c r="N10" s="1200"/>
      <c r="O10" s="1200"/>
      <c r="P10" s="1200"/>
      <c r="Q10" s="1200"/>
      <c r="R10" s="1200"/>
      <c r="S10" s="1200"/>
      <c r="T10" s="1200"/>
      <c r="U10" s="1200"/>
      <c r="V10" s="1200"/>
      <c r="W10" s="1200"/>
      <c r="X10" s="1200"/>
      <c r="Y10" s="56"/>
    </row>
    <row r="11" spans="1:27" ht="27" customHeight="1">
      <c r="A11" s="40"/>
      <c r="B11" s="75"/>
      <c r="C11" s="74"/>
      <c r="D11" s="57"/>
      <c r="E11" s="1200"/>
      <c r="F11" s="1200"/>
      <c r="G11" s="1200"/>
      <c r="H11" s="1200"/>
      <c r="I11" s="1200"/>
      <c r="J11" s="1200"/>
      <c r="K11" s="1200"/>
      <c r="L11" s="1200"/>
      <c r="M11" s="1200"/>
      <c r="N11" s="1200"/>
      <c r="O11" s="1200"/>
      <c r="P11" s="1200"/>
      <c r="Q11" s="1200"/>
      <c r="R11" s="1200"/>
      <c r="S11" s="1200"/>
      <c r="T11" s="1200"/>
      <c r="U11" s="1200"/>
      <c r="V11" s="1200"/>
      <c r="W11" s="1200"/>
      <c r="X11" s="1200"/>
      <c r="Y11" s="56"/>
    </row>
    <row r="12" spans="1:27" ht="11.95" customHeight="1">
      <c r="A12" s="40"/>
      <c r="B12" s="75"/>
      <c r="C12" s="74"/>
      <c r="D12" s="57"/>
      <c r="E12" s="1200"/>
      <c r="F12" s="1200"/>
      <c r="G12" s="1200"/>
      <c r="H12" s="1200"/>
      <c r="I12" s="1200"/>
      <c r="J12" s="1200"/>
      <c r="K12" s="1200"/>
      <c r="L12" s="1200"/>
      <c r="M12" s="1200"/>
      <c r="N12" s="1200"/>
      <c r="O12" s="1200"/>
      <c r="P12" s="1200"/>
      <c r="Q12" s="1200"/>
      <c r="R12" s="1200"/>
      <c r="S12" s="1200"/>
      <c r="T12" s="1200"/>
      <c r="U12" s="1200"/>
      <c r="V12" s="1200"/>
      <c r="W12" s="1200"/>
      <c r="X12" s="1200"/>
      <c r="Y12" s="56"/>
    </row>
    <row r="13" spans="1:27" ht="38.299999999999997" customHeight="1">
      <c r="A13" s="40"/>
      <c r="B13" s="75"/>
      <c r="C13" s="74"/>
      <c r="D13" s="57"/>
      <c r="E13" s="1200"/>
      <c r="F13" s="1200"/>
      <c r="G13" s="1200"/>
      <c r="H13" s="1200"/>
      <c r="I13" s="1200"/>
      <c r="J13" s="1200"/>
      <c r="K13" s="1200"/>
      <c r="L13" s="1200"/>
      <c r="M13" s="1200"/>
      <c r="N13" s="1200"/>
      <c r="O13" s="1200"/>
      <c r="P13" s="1200"/>
      <c r="Q13" s="1200"/>
      <c r="R13" s="1200"/>
      <c r="S13" s="1200"/>
      <c r="T13" s="1200"/>
      <c r="U13" s="1200"/>
      <c r="V13" s="1200"/>
      <c r="W13" s="1200"/>
      <c r="X13" s="1200"/>
      <c r="Y13" s="70"/>
    </row>
    <row r="14" spans="1:27" ht="15.05" customHeight="1">
      <c r="A14" s="40"/>
      <c r="B14" s="75"/>
      <c r="C14" s="74"/>
      <c r="D14" s="57"/>
      <c r="E14" s="1200"/>
      <c r="F14" s="1200"/>
      <c r="G14" s="1200"/>
      <c r="H14" s="1200"/>
      <c r="I14" s="1200"/>
      <c r="J14" s="1200"/>
      <c r="K14" s="1200"/>
      <c r="L14" s="1200"/>
      <c r="M14" s="1200"/>
      <c r="N14" s="1200"/>
      <c r="O14" s="1200"/>
      <c r="P14" s="1200"/>
      <c r="Q14" s="1200"/>
      <c r="R14" s="1200"/>
      <c r="S14" s="1200"/>
      <c r="T14" s="1200"/>
      <c r="U14" s="1200"/>
      <c r="V14" s="1200"/>
      <c r="W14" s="1200"/>
      <c r="X14" s="1200"/>
      <c r="Y14" s="56"/>
    </row>
    <row r="15" spans="1:27" ht="14.4">
      <c r="A15" s="40"/>
      <c r="B15" s="75"/>
      <c r="C15" s="74"/>
      <c r="D15" s="57"/>
      <c r="E15" s="1200"/>
      <c r="F15" s="1200"/>
      <c r="G15" s="1200"/>
      <c r="H15" s="1200"/>
      <c r="I15" s="1200"/>
      <c r="J15" s="1200"/>
      <c r="K15" s="1200"/>
      <c r="L15" s="1200"/>
      <c r="M15" s="1200"/>
      <c r="N15" s="1200"/>
      <c r="O15" s="1200"/>
      <c r="P15" s="1200"/>
      <c r="Q15" s="1200"/>
      <c r="R15" s="1200"/>
      <c r="S15" s="1200"/>
      <c r="T15" s="1200"/>
      <c r="U15" s="1200"/>
      <c r="V15" s="1200"/>
      <c r="W15" s="1200"/>
      <c r="X15" s="1200"/>
      <c r="Y15" s="56"/>
    </row>
    <row r="16" spans="1:27" ht="14.4">
      <c r="A16" s="40"/>
      <c r="B16" s="75"/>
      <c r="C16" s="74"/>
      <c r="D16" s="57"/>
      <c r="E16" s="1200"/>
      <c r="F16" s="1200"/>
      <c r="G16" s="1200"/>
      <c r="H16" s="1200"/>
      <c r="I16" s="1200"/>
      <c r="J16" s="1200"/>
      <c r="K16" s="1200"/>
      <c r="L16" s="1200"/>
      <c r="M16" s="1200"/>
      <c r="N16" s="1200"/>
      <c r="O16" s="1200"/>
      <c r="P16" s="1200"/>
      <c r="Q16" s="1200"/>
      <c r="R16" s="1200"/>
      <c r="S16" s="1200"/>
      <c r="T16" s="1200"/>
      <c r="U16" s="1200"/>
      <c r="V16" s="1200"/>
      <c r="W16" s="1200"/>
      <c r="X16" s="1200"/>
      <c r="Y16" s="56"/>
    </row>
    <row r="17" spans="1:25" ht="15.05" customHeight="1">
      <c r="A17" s="40"/>
      <c r="B17" s="75"/>
      <c r="C17" s="74"/>
      <c r="D17" s="57"/>
      <c r="E17" s="1200"/>
      <c r="F17" s="1200"/>
      <c r="G17" s="1200"/>
      <c r="H17" s="1200"/>
      <c r="I17" s="1200"/>
      <c r="J17" s="1200"/>
      <c r="K17" s="1200"/>
      <c r="L17" s="1200"/>
      <c r="M17" s="1200"/>
      <c r="N17" s="1200"/>
      <c r="O17" s="1200"/>
      <c r="P17" s="1200"/>
      <c r="Q17" s="1200"/>
      <c r="R17" s="1200"/>
      <c r="S17" s="1200"/>
      <c r="T17" s="1200"/>
      <c r="U17" s="1200"/>
      <c r="V17" s="1200"/>
      <c r="W17" s="1200"/>
      <c r="X17" s="1200"/>
      <c r="Y17" s="56"/>
    </row>
    <row r="18" spans="1:25" ht="14.4">
      <c r="A18" s="40"/>
      <c r="B18" s="75"/>
      <c r="C18" s="74"/>
      <c r="D18" s="57"/>
      <c r="E18" s="1200"/>
      <c r="F18" s="1200"/>
      <c r="G18" s="1200"/>
      <c r="H18" s="1200"/>
      <c r="I18" s="1200"/>
      <c r="J18" s="1200"/>
      <c r="K18" s="1200"/>
      <c r="L18" s="1200"/>
      <c r="M18" s="1200"/>
      <c r="N18" s="1200"/>
      <c r="O18" s="1200"/>
      <c r="P18" s="1200"/>
      <c r="Q18" s="1200"/>
      <c r="R18" s="1200"/>
      <c r="S18" s="1200"/>
      <c r="T18" s="1200"/>
      <c r="U18" s="1200"/>
      <c r="V18" s="1200"/>
      <c r="W18" s="1200"/>
      <c r="X18" s="1200"/>
      <c r="Y18" s="56"/>
    </row>
    <row r="19" spans="1:25" ht="59.25" customHeight="1">
      <c r="A19" s="40"/>
      <c r="B19" s="75"/>
      <c r="C19" s="74"/>
      <c r="D19" s="63"/>
      <c r="E19" s="1200"/>
      <c r="F19" s="1200"/>
      <c r="G19" s="1200"/>
      <c r="H19" s="1200"/>
      <c r="I19" s="1200"/>
      <c r="J19" s="1200"/>
      <c r="K19" s="1200"/>
      <c r="L19" s="1200"/>
      <c r="M19" s="1200"/>
      <c r="N19" s="1200"/>
      <c r="O19" s="1200"/>
      <c r="P19" s="1200"/>
      <c r="Q19" s="1200"/>
      <c r="R19" s="1200"/>
      <c r="S19" s="1200"/>
      <c r="T19" s="1200"/>
      <c r="U19" s="1200"/>
      <c r="V19" s="1200"/>
      <c r="W19" s="1200"/>
      <c r="X19" s="1200"/>
      <c r="Y19" s="56"/>
    </row>
    <row r="20" spans="1:25" ht="14.4" hidden="1">
      <c r="A20" s="40"/>
      <c r="B20" s="75"/>
      <c r="C20" s="74"/>
      <c r="D20" s="63"/>
      <c r="E20" s="62"/>
      <c r="F20" s="62"/>
      <c r="G20" s="62"/>
      <c r="H20" s="62"/>
      <c r="I20" s="62"/>
      <c r="J20" s="62"/>
      <c r="K20" s="62"/>
      <c r="L20" s="62"/>
      <c r="M20" s="62"/>
      <c r="N20" s="62"/>
      <c r="O20" s="62"/>
      <c r="P20" s="62"/>
      <c r="Q20" s="62"/>
      <c r="R20" s="62"/>
      <c r="S20" s="62"/>
      <c r="T20" s="62"/>
      <c r="U20" s="62"/>
      <c r="V20" s="62"/>
      <c r="W20" s="62"/>
      <c r="X20" s="62"/>
      <c r="Y20" s="56"/>
    </row>
    <row r="21" spans="1:25" ht="14.25" hidden="1" customHeight="1">
      <c r="A21" s="40"/>
      <c r="B21" s="75"/>
      <c r="C21" s="74"/>
      <c r="D21" s="58"/>
      <c r="E21" s="69" t="s">
        <v>236</v>
      </c>
      <c r="F21" s="1206" t="s">
        <v>253</v>
      </c>
      <c r="G21" s="1207"/>
      <c r="H21" s="1207"/>
      <c r="I21" s="1207"/>
      <c r="J21" s="1207"/>
      <c r="K21" s="1207"/>
      <c r="L21" s="1207"/>
      <c r="M21" s="1207"/>
      <c r="N21" s="57"/>
      <c r="O21" s="68" t="s">
        <v>236</v>
      </c>
      <c r="P21" s="1208" t="s">
        <v>237</v>
      </c>
      <c r="Q21" s="1209"/>
      <c r="R21" s="1209"/>
      <c r="S21" s="1209"/>
      <c r="T21" s="1209"/>
      <c r="U21" s="1209"/>
      <c r="V21" s="1209"/>
      <c r="W21" s="1209"/>
      <c r="X21" s="1209"/>
      <c r="Y21" s="56"/>
    </row>
    <row r="22" spans="1:25" ht="14.25" hidden="1" customHeight="1">
      <c r="A22" s="40"/>
      <c r="B22" s="75"/>
      <c r="C22" s="74"/>
      <c r="D22" s="58"/>
      <c r="E22" s="89" t="s">
        <v>236</v>
      </c>
      <c r="F22" s="1206" t="s">
        <v>239</v>
      </c>
      <c r="G22" s="1207"/>
      <c r="H22" s="1207"/>
      <c r="I22" s="1207"/>
      <c r="J22" s="1207"/>
      <c r="K22" s="1207"/>
      <c r="L22" s="1207"/>
      <c r="M22" s="1207"/>
      <c r="N22" s="57"/>
      <c r="O22" s="71" t="s">
        <v>236</v>
      </c>
      <c r="P22" s="1208" t="s">
        <v>565</v>
      </c>
      <c r="Q22" s="1209"/>
      <c r="R22" s="1209"/>
      <c r="S22" s="1209"/>
      <c r="T22" s="1209"/>
      <c r="U22" s="1209"/>
      <c r="V22" s="1209"/>
      <c r="W22" s="1209"/>
      <c r="X22" s="1209"/>
      <c r="Y22" s="56"/>
    </row>
    <row r="23" spans="1:25" ht="27" hidden="1" customHeight="1">
      <c r="A23" s="40"/>
      <c r="B23" s="75"/>
      <c r="C23" s="74"/>
      <c r="D23" s="58"/>
      <c r="E23" s="57"/>
      <c r="F23" s="57"/>
      <c r="G23" s="57"/>
      <c r="H23" s="57"/>
      <c r="I23" s="57"/>
      <c r="J23" s="57"/>
      <c r="K23" s="57"/>
      <c r="L23" s="57"/>
      <c r="M23" s="57"/>
      <c r="N23" s="57"/>
      <c r="O23" s="57"/>
      <c r="P23" s="1201"/>
      <c r="Q23" s="1201"/>
      <c r="R23" s="1201"/>
      <c r="S23" s="1201"/>
      <c r="T23" s="1201"/>
      <c r="U23" s="1201"/>
      <c r="V23" s="1201"/>
      <c r="W23" s="1201"/>
      <c r="X23" s="57"/>
      <c r="Y23" s="56"/>
    </row>
    <row r="24" spans="1:25" ht="10.5" hidden="1" customHeight="1">
      <c r="A24" s="40"/>
      <c r="B24" s="75"/>
      <c r="C24" s="74"/>
      <c r="D24" s="58"/>
      <c r="E24" s="57"/>
      <c r="F24" s="57"/>
      <c r="G24" s="57"/>
      <c r="H24" s="57"/>
      <c r="I24" s="57"/>
      <c r="J24" s="57"/>
      <c r="K24" s="57"/>
      <c r="L24" s="57"/>
      <c r="M24" s="57"/>
      <c r="N24" s="57"/>
      <c r="O24" s="57"/>
      <c r="P24" s="57"/>
      <c r="Q24" s="57"/>
      <c r="R24" s="57"/>
      <c r="S24" s="57"/>
      <c r="T24" s="57"/>
      <c r="U24" s="57"/>
      <c r="V24" s="57"/>
      <c r="W24" s="57"/>
      <c r="X24" s="57"/>
      <c r="Y24" s="56"/>
    </row>
    <row r="25" spans="1:25" ht="27" hidden="1" customHeight="1">
      <c r="A25" s="40"/>
      <c r="B25" s="75"/>
      <c r="C25" s="74"/>
      <c r="D25" s="58"/>
      <c r="E25" s="57"/>
      <c r="F25" s="57"/>
      <c r="G25" s="57"/>
      <c r="H25" s="57"/>
      <c r="I25" s="57"/>
      <c r="J25" s="57"/>
      <c r="K25" s="57"/>
      <c r="L25" s="57"/>
      <c r="M25" s="57"/>
      <c r="N25" s="57"/>
      <c r="O25" s="57"/>
      <c r="P25" s="57"/>
      <c r="Q25" s="57"/>
      <c r="R25" s="57"/>
      <c r="S25" s="57"/>
      <c r="T25" s="57"/>
      <c r="U25" s="57"/>
      <c r="V25" s="57"/>
      <c r="W25" s="57"/>
      <c r="X25" s="57"/>
      <c r="Y25" s="56"/>
    </row>
    <row r="26" spans="1:25" ht="11.95" hidden="1" customHeight="1">
      <c r="A26" s="40"/>
      <c r="B26" s="75"/>
      <c r="C26" s="74"/>
      <c r="D26" s="58"/>
      <c r="E26" s="57"/>
      <c r="F26" s="57"/>
      <c r="G26" s="57"/>
      <c r="H26" s="57"/>
      <c r="I26" s="57"/>
      <c r="J26" s="57"/>
      <c r="K26" s="57"/>
      <c r="L26" s="57"/>
      <c r="M26" s="57"/>
      <c r="N26" s="57"/>
      <c r="O26" s="57"/>
      <c r="P26" s="57"/>
      <c r="Q26" s="57"/>
      <c r="R26" s="57"/>
      <c r="S26" s="57"/>
      <c r="T26" s="57"/>
      <c r="U26" s="57"/>
      <c r="V26" s="57"/>
      <c r="W26" s="57"/>
      <c r="X26" s="57"/>
      <c r="Y26" s="56"/>
    </row>
    <row r="27" spans="1:25" ht="38.299999999999997" hidden="1" customHeight="1">
      <c r="A27" s="40"/>
      <c r="B27" s="75"/>
      <c r="C27" s="74"/>
      <c r="D27" s="58"/>
      <c r="E27" s="57"/>
      <c r="F27" s="57"/>
      <c r="G27" s="57"/>
      <c r="H27" s="57"/>
      <c r="I27" s="57"/>
      <c r="J27" s="57"/>
      <c r="K27" s="57"/>
      <c r="L27" s="57"/>
      <c r="M27" s="57"/>
      <c r="N27" s="57"/>
      <c r="O27" s="57"/>
      <c r="P27" s="57"/>
      <c r="Q27" s="57"/>
      <c r="R27" s="57"/>
      <c r="S27" s="57"/>
      <c r="T27" s="57"/>
      <c r="U27" s="57"/>
      <c r="V27" s="57"/>
      <c r="W27" s="57"/>
      <c r="X27" s="57"/>
      <c r="Y27" s="56"/>
    </row>
    <row r="28" spans="1:25" ht="14.4" hidden="1">
      <c r="A28" s="40"/>
      <c r="B28" s="75"/>
      <c r="C28" s="74"/>
      <c r="D28" s="58"/>
      <c r="E28" s="57"/>
      <c r="F28" s="57"/>
      <c r="G28" s="57"/>
      <c r="H28" s="57"/>
      <c r="I28" s="57"/>
      <c r="J28" s="57"/>
      <c r="K28" s="57"/>
      <c r="L28" s="57"/>
      <c r="M28" s="57"/>
      <c r="N28" s="57"/>
      <c r="O28" s="57"/>
      <c r="P28" s="57"/>
      <c r="Q28" s="57"/>
      <c r="R28" s="57"/>
      <c r="S28" s="57"/>
      <c r="T28" s="57"/>
      <c r="U28" s="57"/>
      <c r="V28" s="57"/>
      <c r="W28" s="57"/>
      <c r="X28" s="57"/>
      <c r="Y28" s="56"/>
    </row>
    <row r="29" spans="1:25" ht="14.4" hidden="1">
      <c r="A29" s="40"/>
      <c r="B29" s="75"/>
      <c r="C29" s="74"/>
      <c r="D29" s="58"/>
      <c r="E29" s="57"/>
      <c r="F29" s="57"/>
      <c r="G29" s="57"/>
      <c r="H29" s="57"/>
      <c r="I29" s="57"/>
      <c r="J29" s="57"/>
      <c r="K29" s="57"/>
      <c r="L29" s="57"/>
      <c r="M29" s="57"/>
      <c r="N29" s="57"/>
      <c r="O29" s="57"/>
      <c r="P29" s="57"/>
      <c r="Q29" s="57"/>
      <c r="R29" s="57"/>
      <c r="S29" s="57"/>
      <c r="T29" s="57"/>
      <c r="U29" s="57"/>
      <c r="V29" s="57"/>
      <c r="W29" s="57"/>
      <c r="X29" s="57"/>
      <c r="Y29" s="56"/>
    </row>
    <row r="30" spans="1:25" ht="14.4" hidden="1">
      <c r="A30" s="40"/>
      <c r="B30" s="75"/>
      <c r="C30" s="74"/>
      <c r="D30" s="58"/>
      <c r="E30" s="57"/>
      <c r="F30" s="57"/>
      <c r="G30" s="57"/>
      <c r="H30" s="57"/>
      <c r="I30" s="57"/>
      <c r="J30" s="57"/>
      <c r="K30" s="57"/>
      <c r="L30" s="57"/>
      <c r="M30" s="57"/>
      <c r="N30" s="57"/>
      <c r="O30" s="57"/>
      <c r="P30" s="57"/>
      <c r="Q30" s="57"/>
      <c r="R30" s="57"/>
      <c r="S30" s="57"/>
      <c r="T30" s="57"/>
      <c r="U30" s="57"/>
      <c r="V30" s="57"/>
      <c r="W30" s="57"/>
      <c r="X30" s="57"/>
      <c r="Y30" s="56"/>
    </row>
    <row r="31" spans="1:25" ht="14.4" hidden="1">
      <c r="A31" s="40"/>
      <c r="B31" s="75"/>
      <c r="C31" s="74"/>
      <c r="D31" s="58"/>
      <c r="E31" s="57"/>
      <c r="F31" s="57"/>
      <c r="G31" s="57"/>
      <c r="H31" s="57"/>
      <c r="I31" s="57"/>
      <c r="J31" s="57"/>
      <c r="K31" s="57"/>
      <c r="L31" s="57"/>
      <c r="M31" s="57"/>
      <c r="N31" s="57"/>
      <c r="O31" s="57"/>
      <c r="P31" s="57"/>
      <c r="Q31" s="57"/>
      <c r="R31" s="57"/>
      <c r="S31" s="57"/>
      <c r="T31" s="57"/>
      <c r="U31" s="57"/>
      <c r="V31" s="57"/>
      <c r="W31" s="57"/>
      <c r="X31" s="57"/>
      <c r="Y31" s="56"/>
    </row>
    <row r="32" spans="1:25" ht="14.4" hidden="1">
      <c r="A32" s="40"/>
      <c r="B32" s="75"/>
      <c r="C32" s="74"/>
      <c r="D32" s="58"/>
      <c r="E32" s="57"/>
      <c r="F32" s="57"/>
      <c r="G32" s="57"/>
      <c r="H32" s="57"/>
      <c r="I32" s="57"/>
      <c r="J32" s="57"/>
      <c r="K32" s="57"/>
      <c r="L32" s="57"/>
      <c r="M32" s="57"/>
      <c r="N32" s="57"/>
      <c r="O32" s="57"/>
      <c r="P32" s="57"/>
      <c r="Q32" s="57"/>
      <c r="R32" s="57"/>
      <c r="S32" s="57"/>
      <c r="T32" s="57"/>
      <c r="U32" s="57"/>
      <c r="V32" s="57"/>
      <c r="W32" s="57"/>
      <c r="X32" s="57"/>
      <c r="Y32" s="56"/>
    </row>
    <row r="33" spans="1:25" ht="18.850000000000001" hidden="1" customHeight="1">
      <c r="A33" s="40"/>
      <c r="B33" s="75"/>
      <c r="C33" s="74"/>
      <c r="D33" s="63"/>
      <c r="E33" s="62"/>
      <c r="F33" s="62"/>
      <c r="G33" s="62"/>
      <c r="H33" s="62"/>
      <c r="I33" s="62"/>
      <c r="J33" s="62"/>
      <c r="K33" s="62"/>
      <c r="L33" s="62"/>
      <c r="M33" s="62"/>
      <c r="N33" s="62"/>
      <c r="O33" s="62"/>
      <c r="P33" s="62"/>
      <c r="Q33" s="62"/>
      <c r="R33" s="62"/>
      <c r="S33" s="62"/>
      <c r="T33" s="62"/>
      <c r="U33" s="62"/>
      <c r="V33" s="62"/>
      <c r="W33" s="62"/>
      <c r="X33" s="62"/>
      <c r="Y33" s="56"/>
    </row>
    <row r="34" spans="1:25" ht="14.4" hidden="1">
      <c r="A34" s="40"/>
      <c r="B34" s="75"/>
      <c r="C34" s="74"/>
      <c r="D34" s="63"/>
      <c r="E34" s="62"/>
      <c r="F34" s="62"/>
      <c r="G34" s="62"/>
      <c r="H34" s="62"/>
      <c r="I34" s="62"/>
      <c r="J34" s="62"/>
      <c r="K34" s="62"/>
      <c r="L34" s="62"/>
      <c r="M34" s="62"/>
      <c r="N34" s="62"/>
      <c r="O34" s="62"/>
      <c r="P34" s="62"/>
      <c r="Q34" s="62"/>
      <c r="R34" s="62"/>
      <c r="S34" s="62"/>
      <c r="T34" s="62"/>
      <c r="U34" s="62"/>
      <c r="V34" s="62"/>
      <c r="W34" s="62"/>
      <c r="X34" s="62"/>
      <c r="Y34" s="56"/>
    </row>
    <row r="35" spans="1:25" ht="24.05" hidden="1" customHeight="1">
      <c r="A35" s="40"/>
      <c r="B35" s="75"/>
      <c r="C35" s="74"/>
      <c r="D35" s="58"/>
      <c r="E35" s="1205" t="s">
        <v>392</v>
      </c>
      <c r="F35" s="1205"/>
      <c r="G35" s="1205"/>
      <c r="H35" s="1205"/>
      <c r="I35" s="1205"/>
      <c r="J35" s="1205"/>
      <c r="K35" s="1205"/>
      <c r="L35" s="1205"/>
      <c r="M35" s="1205"/>
      <c r="N35" s="1205"/>
      <c r="O35" s="1205"/>
      <c r="P35" s="1205"/>
      <c r="Q35" s="1205"/>
      <c r="R35" s="1205"/>
      <c r="S35" s="1205"/>
      <c r="T35" s="1205"/>
      <c r="U35" s="1205"/>
      <c r="V35" s="1205"/>
      <c r="W35" s="1205"/>
      <c r="X35" s="1205"/>
      <c r="Y35" s="56"/>
    </row>
    <row r="36" spans="1:25" ht="38.299999999999997" hidden="1" customHeight="1">
      <c r="A36" s="40"/>
      <c r="B36" s="75"/>
      <c r="C36" s="74"/>
      <c r="D36" s="58"/>
      <c r="E36" s="1205"/>
      <c r="F36" s="1205"/>
      <c r="G36" s="1205"/>
      <c r="H36" s="1205"/>
      <c r="I36" s="1205"/>
      <c r="J36" s="1205"/>
      <c r="K36" s="1205"/>
      <c r="L36" s="1205"/>
      <c r="M36" s="1205"/>
      <c r="N36" s="1205"/>
      <c r="O36" s="1205"/>
      <c r="P36" s="1205"/>
      <c r="Q36" s="1205"/>
      <c r="R36" s="1205"/>
      <c r="S36" s="1205"/>
      <c r="T36" s="1205"/>
      <c r="U36" s="1205"/>
      <c r="V36" s="1205"/>
      <c r="W36" s="1205"/>
      <c r="X36" s="1205"/>
      <c r="Y36" s="56"/>
    </row>
    <row r="37" spans="1:25" ht="9.85" hidden="1" customHeight="1">
      <c r="A37" s="40"/>
      <c r="B37" s="75"/>
      <c r="C37" s="74"/>
      <c r="D37" s="58"/>
      <c r="E37" s="1205"/>
      <c r="F37" s="1205"/>
      <c r="G37" s="1205"/>
      <c r="H37" s="1205"/>
      <c r="I37" s="1205"/>
      <c r="J37" s="1205"/>
      <c r="K37" s="1205"/>
      <c r="L37" s="1205"/>
      <c r="M37" s="1205"/>
      <c r="N37" s="1205"/>
      <c r="O37" s="1205"/>
      <c r="P37" s="1205"/>
      <c r="Q37" s="1205"/>
      <c r="R37" s="1205"/>
      <c r="S37" s="1205"/>
      <c r="T37" s="1205"/>
      <c r="U37" s="1205"/>
      <c r="V37" s="1205"/>
      <c r="W37" s="1205"/>
      <c r="X37" s="1205"/>
      <c r="Y37" s="56"/>
    </row>
    <row r="38" spans="1:25" ht="51.05" hidden="1" customHeight="1">
      <c r="A38" s="40"/>
      <c r="B38" s="75"/>
      <c r="C38" s="74"/>
      <c r="D38" s="58"/>
      <c r="E38" s="1205"/>
      <c r="F38" s="1205"/>
      <c r="G38" s="1205"/>
      <c r="H38" s="1205"/>
      <c r="I38" s="1205"/>
      <c r="J38" s="1205"/>
      <c r="K38" s="1205"/>
      <c r="L38" s="1205"/>
      <c r="M38" s="1205"/>
      <c r="N38" s="1205"/>
      <c r="O38" s="1205"/>
      <c r="P38" s="1205"/>
      <c r="Q38" s="1205"/>
      <c r="R38" s="1205"/>
      <c r="S38" s="1205"/>
      <c r="T38" s="1205"/>
      <c r="U38" s="1205"/>
      <c r="V38" s="1205"/>
      <c r="W38" s="1205"/>
      <c r="X38" s="1205"/>
      <c r="Y38" s="56"/>
    </row>
    <row r="39" spans="1:25" ht="15.05" hidden="1" customHeight="1">
      <c r="A39" s="40"/>
      <c r="B39" s="75"/>
      <c r="C39" s="74"/>
      <c r="D39" s="58"/>
      <c r="E39" s="1205"/>
      <c r="F39" s="1205"/>
      <c r="G39" s="1205"/>
      <c r="H39" s="1205"/>
      <c r="I39" s="1205"/>
      <c r="J39" s="1205"/>
      <c r="K39" s="1205"/>
      <c r="L39" s="1205"/>
      <c r="M39" s="1205"/>
      <c r="N39" s="1205"/>
      <c r="O39" s="1205"/>
      <c r="P39" s="1205"/>
      <c r="Q39" s="1205"/>
      <c r="R39" s="1205"/>
      <c r="S39" s="1205"/>
      <c r="T39" s="1205"/>
      <c r="U39" s="1205"/>
      <c r="V39" s="1205"/>
      <c r="W39" s="1205"/>
      <c r="X39" s="1205"/>
      <c r="Y39" s="56"/>
    </row>
    <row r="40" spans="1:25" ht="11.95" hidden="1" customHeight="1">
      <c r="A40" s="40"/>
      <c r="B40" s="75"/>
      <c r="C40" s="74"/>
      <c r="D40" s="58"/>
      <c r="E40" s="1210"/>
      <c r="F40" s="1211"/>
      <c r="G40" s="1211"/>
      <c r="H40" s="1211"/>
      <c r="I40" s="1211"/>
      <c r="J40" s="1211"/>
      <c r="K40" s="1211"/>
      <c r="L40" s="1211"/>
      <c r="M40" s="1211"/>
      <c r="N40" s="1211"/>
      <c r="O40" s="1211"/>
      <c r="P40" s="1211"/>
      <c r="Q40" s="1211"/>
      <c r="R40" s="1211"/>
      <c r="S40" s="1211"/>
      <c r="T40" s="1211"/>
      <c r="U40" s="1211"/>
      <c r="V40" s="1211"/>
      <c r="W40" s="1211"/>
      <c r="X40" s="1211"/>
      <c r="Y40" s="56"/>
    </row>
    <row r="41" spans="1:25" ht="38.299999999999997" hidden="1" customHeight="1">
      <c r="A41" s="40"/>
      <c r="B41" s="75"/>
      <c r="C41" s="74"/>
      <c r="D41" s="58"/>
      <c r="E41" s="1205"/>
      <c r="F41" s="1205"/>
      <c r="G41" s="1205"/>
      <c r="H41" s="1205"/>
      <c r="I41" s="1205"/>
      <c r="J41" s="1205"/>
      <c r="K41" s="1205"/>
      <c r="L41" s="1205"/>
      <c r="M41" s="1205"/>
      <c r="N41" s="1205"/>
      <c r="O41" s="1205"/>
      <c r="P41" s="1205"/>
      <c r="Q41" s="1205"/>
      <c r="R41" s="1205"/>
      <c r="S41" s="1205"/>
      <c r="T41" s="1205"/>
      <c r="U41" s="1205"/>
      <c r="V41" s="1205"/>
      <c r="W41" s="1205"/>
      <c r="X41" s="1205"/>
      <c r="Y41" s="56"/>
    </row>
    <row r="42" spans="1:25" ht="14.4" hidden="1">
      <c r="A42" s="40"/>
      <c r="B42" s="75"/>
      <c r="C42" s="74"/>
      <c r="D42" s="58"/>
      <c r="E42" s="1205"/>
      <c r="F42" s="1205"/>
      <c r="G42" s="1205"/>
      <c r="H42" s="1205"/>
      <c r="I42" s="1205"/>
      <c r="J42" s="1205"/>
      <c r="K42" s="1205"/>
      <c r="L42" s="1205"/>
      <c r="M42" s="1205"/>
      <c r="N42" s="1205"/>
      <c r="O42" s="1205"/>
      <c r="P42" s="1205"/>
      <c r="Q42" s="1205"/>
      <c r="R42" s="1205"/>
      <c r="S42" s="1205"/>
      <c r="T42" s="1205"/>
      <c r="U42" s="1205"/>
      <c r="V42" s="1205"/>
      <c r="W42" s="1205"/>
      <c r="X42" s="1205"/>
      <c r="Y42" s="56"/>
    </row>
    <row r="43" spans="1:25" ht="14.4" hidden="1">
      <c r="A43" s="40"/>
      <c r="B43" s="75"/>
      <c r="C43" s="74"/>
      <c r="D43" s="58"/>
      <c r="E43" s="1205"/>
      <c r="F43" s="1205"/>
      <c r="G43" s="1205"/>
      <c r="H43" s="1205"/>
      <c r="I43" s="1205"/>
      <c r="J43" s="1205"/>
      <c r="K43" s="1205"/>
      <c r="L43" s="1205"/>
      <c r="M43" s="1205"/>
      <c r="N43" s="1205"/>
      <c r="O43" s="1205"/>
      <c r="P43" s="1205"/>
      <c r="Q43" s="1205"/>
      <c r="R43" s="1205"/>
      <c r="S43" s="1205"/>
      <c r="T43" s="1205"/>
      <c r="U43" s="1205"/>
      <c r="V43" s="1205"/>
      <c r="W43" s="1205"/>
      <c r="X43" s="1205"/>
      <c r="Y43" s="56"/>
    </row>
    <row r="44" spans="1:25" ht="33.75" hidden="1" customHeight="1">
      <c r="A44" s="40"/>
      <c r="B44" s="75"/>
      <c r="C44" s="74"/>
      <c r="D44" s="63"/>
      <c r="E44" s="1205"/>
      <c r="F44" s="1205"/>
      <c r="G44" s="1205"/>
      <c r="H44" s="1205"/>
      <c r="I44" s="1205"/>
      <c r="J44" s="1205"/>
      <c r="K44" s="1205"/>
      <c r="L44" s="1205"/>
      <c r="M44" s="1205"/>
      <c r="N44" s="1205"/>
      <c r="O44" s="1205"/>
      <c r="P44" s="1205"/>
      <c r="Q44" s="1205"/>
      <c r="R44" s="1205"/>
      <c r="S44" s="1205"/>
      <c r="T44" s="1205"/>
      <c r="U44" s="1205"/>
      <c r="V44" s="1205"/>
      <c r="W44" s="1205"/>
      <c r="X44" s="1205"/>
      <c r="Y44" s="56"/>
    </row>
    <row r="45" spans="1:25" ht="14.4" hidden="1">
      <c r="A45" s="40"/>
      <c r="B45" s="75"/>
      <c r="C45" s="74"/>
      <c r="D45" s="63"/>
      <c r="E45" s="1205"/>
      <c r="F45" s="1205"/>
      <c r="G45" s="1205"/>
      <c r="H45" s="1205"/>
      <c r="I45" s="1205"/>
      <c r="J45" s="1205"/>
      <c r="K45" s="1205"/>
      <c r="L45" s="1205"/>
      <c r="M45" s="1205"/>
      <c r="N45" s="1205"/>
      <c r="O45" s="1205"/>
      <c r="P45" s="1205"/>
      <c r="Q45" s="1205"/>
      <c r="R45" s="1205"/>
      <c r="S45" s="1205"/>
      <c r="T45" s="1205"/>
      <c r="U45" s="1205"/>
      <c r="V45" s="1205"/>
      <c r="W45" s="1205"/>
      <c r="X45" s="1205"/>
      <c r="Y45" s="56"/>
    </row>
    <row r="46" spans="1:25" ht="24.05" hidden="1" customHeight="1">
      <c r="A46" s="40"/>
      <c r="B46" s="75"/>
      <c r="C46" s="74"/>
      <c r="D46" s="58"/>
      <c r="E46" s="1216" t="s">
        <v>235</v>
      </c>
      <c r="F46" s="1216"/>
      <c r="G46" s="1216"/>
      <c r="H46" s="1216"/>
      <c r="I46" s="1216"/>
      <c r="J46" s="1216"/>
      <c r="K46" s="1216"/>
      <c r="L46" s="1216"/>
      <c r="M46" s="1216"/>
      <c r="N46" s="1216"/>
      <c r="O46" s="1216"/>
      <c r="P46" s="1216"/>
      <c r="Q46" s="1216"/>
      <c r="R46" s="1216"/>
      <c r="S46" s="1216"/>
      <c r="T46" s="1216"/>
      <c r="U46" s="1216"/>
      <c r="V46" s="1216"/>
      <c r="W46" s="1216"/>
      <c r="X46" s="1216"/>
      <c r="Y46" s="56"/>
    </row>
    <row r="47" spans="1:25" ht="37.5" hidden="1" customHeight="1">
      <c r="A47" s="40"/>
      <c r="B47" s="75"/>
      <c r="C47" s="74"/>
      <c r="D47" s="58"/>
      <c r="E47" s="1216"/>
      <c r="F47" s="1216"/>
      <c r="G47" s="1216"/>
      <c r="H47" s="1216"/>
      <c r="I47" s="1216"/>
      <c r="J47" s="1216"/>
      <c r="K47" s="1216"/>
      <c r="L47" s="1216"/>
      <c r="M47" s="1216"/>
      <c r="N47" s="1216"/>
      <c r="O47" s="1216"/>
      <c r="P47" s="1216"/>
      <c r="Q47" s="1216"/>
      <c r="R47" s="1216"/>
      <c r="S47" s="1216"/>
      <c r="T47" s="1216"/>
      <c r="U47" s="1216"/>
      <c r="V47" s="1216"/>
      <c r="W47" s="1216"/>
      <c r="X47" s="1216"/>
      <c r="Y47" s="56"/>
    </row>
    <row r="48" spans="1:25" ht="24.05" hidden="1" customHeight="1">
      <c r="A48" s="40"/>
      <c r="B48" s="75"/>
      <c r="C48" s="74"/>
      <c r="D48" s="58"/>
      <c r="E48" s="1216"/>
      <c r="F48" s="1216"/>
      <c r="G48" s="1216"/>
      <c r="H48" s="1216"/>
      <c r="I48" s="1216"/>
      <c r="J48" s="1216"/>
      <c r="K48" s="1216"/>
      <c r="L48" s="1216"/>
      <c r="M48" s="1216"/>
      <c r="N48" s="1216"/>
      <c r="O48" s="1216"/>
      <c r="P48" s="1216"/>
      <c r="Q48" s="1216"/>
      <c r="R48" s="1216"/>
      <c r="S48" s="1216"/>
      <c r="T48" s="1216"/>
      <c r="U48" s="1216"/>
      <c r="V48" s="1216"/>
      <c r="W48" s="1216"/>
      <c r="X48" s="1216"/>
      <c r="Y48" s="56"/>
    </row>
    <row r="49" spans="1:25" ht="51.05" hidden="1" customHeight="1">
      <c r="A49" s="40"/>
      <c r="B49" s="75"/>
      <c r="C49" s="74"/>
      <c r="D49" s="58"/>
      <c r="E49" s="1216"/>
      <c r="F49" s="1216"/>
      <c r="G49" s="1216"/>
      <c r="H49" s="1216"/>
      <c r="I49" s="1216"/>
      <c r="J49" s="1216"/>
      <c r="K49" s="1216"/>
      <c r="L49" s="1216"/>
      <c r="M49" s="1216"/>
      <c r="N49" s="1216"/>
      <c r="O49" s="1216"/>
      <c r="P49" s="1216"/>
      <c r="Q49" s="1216"/>
      <c r="R49" s="1216"/>
      <c r="S49" s="1216"/>
      <c r="T49" s="1216"/>
      <c r="U49" s="1216"/>
      <c r="V49" s="1216"/>
      <c r="W49" s="1216"/>
      <c r="X49" s="1216"/>
      <c r="Y49" s="56"/>
    </row>
    <row r="50" spans="1:25" ht="14.4" hidden="1">
      <c r="A50" s="40"/>
      <c r="B50" s="75"/>
      <c r="C50" s="74"/>
      <c r="D50" s="58"/>
      <c r="E50" s="1216"/>
      <c r="F50" s="1216"/>
      <c r="G50" s="1216"/>
      <c r="H50" s="1216"/>
      <c r="I50" s="1216"/>
      <c r="J50" s="1216"/>
      <c r="K50" s="1216"/>
      <c r="L50" s="1216"/>
      <c r="M50" s="1216"/>
      <c r="N50" s="1216"/>
      <c r="O50" s="1216"/>
      <c r="P50" s="1216"/>
      <c r="Q50" s="1216"/>
      <c r="R50" s="1216"/>
      <c r="S50" s="1216"/>
      <c r="T50" s="1216"/>
      <c r="U50" s="1216"/>
      <c r="V50" s="1216"/>
      <c r="W50" s="1216"/>
      <c r="X50" s="1216"/>
      <c r="Y50" s="56"/>
    </row>
    <row r="51" spans="1:25" ht="14.4" hidden="1">
      <c r="A51" s="40"/>
      <c r="B51" s="75"/>
      <c r="C51" s="74"/>
      <c r="D51" s="58"/>
      <c r="E51" s="1216"/>
      <c r="F51" s="1216"/>
      <c r="G51" s="1216"/>
      <c r="H51" s="1216"/>
      <c r="I51" s="1216"/>
      <c r="J51" s="1216"/>
      <c r="K51" s="1216"/>
      <c r="L51" s="1216"/>
      <c r="M51" s="1216"/>
      <c r="N51" s="1216"/>
      <c r="O51" s="1216"/>
      <c r="P51" s="1216"/>
      <c r="Q51" s="1216"/>
      <c r="R51" s="1216"/>
      <c r="S51" s="1216"/>
      <c r="T51" s="1216"/>
      <c r="U51" s="1216"/>
      <c r="V51" s="1216"/>
      <c r="W51" s="1216"/>
      <c r="X51" s="1216"/>
      <c r="Y51" s="56"/>
    </row>
    <row r="52" spans="1:25" ht="14.4" hidden="1">
      <c r="A52" s="40"/>
      <c r="B52" s="75"/>
      <c r="C52" s="74"/>
      <c r="D52" s="58"/>
      <c r="E52" s="1216"/>
      <c r="F52" s="1216"/>
      <c r="G52" s="1216"/>
      <c r="H52" s="1216"/>
      <c r="I52" s="1216"/>
      <c r="J52" s="1216"/>
      <c r="K52" s="1216"/>
      <c r="L52" s="1216"/>
      <c r="M52" s="1216"/>
      <c r="N52" s="1216"/>
      <c r="O52" s="1216"/>
      <c r="P52" s="1216"/>
      <c r="Q52" s="1216"/>
      <c r="R52" s="1216"/>
      <c r="S52" s="1216"/>
      <c r="T52" s="1216"/>
      <c r="U52" s="1216"/>
      <c r="V52" s="1216"/>
      <c r="W52" s="1216"/>
      <c r="X52" s="1216"/>
      <c r="Y52" s="56"/>
    </row>
    <row r="53" spans="1:25" ht="14.4" hidden="1">
      <c r="A53" s="40"/>
      <c r="B53" s="75"/>
      <c r="C53" s="74"/>
      <c r="D53" s="58"/>
      <c r="E53" s="1216"/>
      <c r="F53" s="1216"/>
      <c r="G53" s="1216"/>
      <c r="H53" s="1216"/>
      <c r="I53" s="1216"/>
      <c r="J53" s="1216"/>
      <c r="K53" s="1216"/>
      <c r="L53" s="1216"/>
      <c r="M53" s="1216"/>
      <c r="N53" s="1216"/>
      <c r="O53" s="1216"/>
      <c r="P53" s="1216"/>
      <c r="Q53" s="1216"/>
      <c r="R53" s="1216"/>
      <c r="S53" s="1216"/>
      <c r="T53" s="1216"/>
      <c r="U53" s="1216"/>
      <c r="V53" s="1216"/>
      <c r="W53" s="1216"/>
      <c r="X53" s="1216"/>
      <c r="Y53" s="56"/>
    </row>
    <row r="54" spans="1:25" ht="14.4" hidden="1">
      <c r="A54" s="40"/>
      <c r="B54" s="75"/>
      <c r="C54" s="74"/>
      <c r="D54" s="58"/>
      <c r="E54" s="1216"/>
      <c r="F54" s="1216"/>
      <c r="G54" s="1216"/>
      <c r="H54" s="1216"/>
      <c r="I54" s="1216"/>
      <c r="J54" s="1216"/>
      <c r="K54" s="1216"/>
      <c r="L54" s="1216"/>
      <c r="M54" s="1216"/>
      <c r="N54" s="1216"/>
      <c r="O54" s="1216"/>
      <c r="P54" s="1216"/>
      <c r="Q54" s="1216"/>
      <c r="R54" s="1216"/>
      <c r="S54" s="1216"/>
      <c r="T54" s="1216"/>
      <c r="U54" s="1216"/>
      <c r="V54" s="1216"/>
      <c r="W54" s="1216"/>
      <c r="X54" s="1216"/>
      <c r="Y54" s="56"/>
    </row>
    <row r="55" spans="1:25" ht="14.4" hidden="1">
      <c r="A55" s="40"/>
      <c r="B55" s="75"/>
      <c r="C55" s="74"/>
      <c r="D55" s="58"/>
      <c r="E55" s="1216"/>
      <c r="F55" s="1216"/>
      <c r="G55" s="1216"/>
      <c r="H55" s="1216"/>
      <c r="I55" s="1216"/>
      <c r="J55" s="1216"/>
      <c r="K55" s="1216"/>
      <c r="L55" s="1216"/>
      <c r="M55" s="1216"/>
      <c r="N55" s="1216"/>
      <c r="O55" s="1216"/>
      <c r="P55" s="1216"/>
      <c r="Q55" s="1216"/>
      <c r="R55" s="1216"/>
      <c r="S55" s="1216"/>
      <c r="T55" s="1216"/>
      <c r="U55" s="1216"/>
      <c r="V55" s="1216"/>
      <c r="W55" s="1216"/>
      <c r="X55" s="1216"/>
      <c r="Y55" s="56"/>
    </row>
    <row r="56" spans="1:25" ht="25.55" hidden="1" customHeight="1">
      <c r="A56" s="40"/>
      <c r="B56" s="75"/>
      <c r="C56" s="74"/>
      <c r="D56" s="63"/>
      <c r="E56" s="1216"/>
      <c r="F56" s="1216"/>
      <c r="G56" s="1216"/>
      <c r="H56" s="1216"/>
      <c r="I56" s="1216"/>
      <c r="J56" s="1216"/>
      <c r="K56" s="1216"/>
      <c r="L56" s="1216"/>
      <c r="M56" s="1216"/>
      <c r="N56" s="1216"/>
      <c r="O56" s="1216"/>
      <c r="P56" s="1216"/>
      <c r="Q56" s="1216"/>
      <c r="R56" s="1216"/>
      <c r="S56" s="1216"/>
      <c r="T56" s="1216"/>
      <c r="U56" s="1216"/>
      <c r="V56" s="1216"/>
      <c r="W56" s="1216"/>
      <c r="X56" s="1216"/>
      <c r="Y56" s="56"/>
    </row>
    <row r="57" spans="1:25" ht="14.4" hidden="1">
      <c r="A57" s="40"/>
      <c r="B57" s="75"/>
      <c r="C57" s="74"/>
      <c r="D57" s="63"/>
      <c r="E57" s="1216"/>
      <c r="F57" s="1216"/>
      <c r="G57" s="1216"/>
      <c r="H57" s="1216"/>
      <c r="I57" s="1216"/>
      <c r="J57" s="1216"/>
      <c r="K57" s="1216"/>
      <c r="L57" s="1216"/>
      <c r="M57" s="1216"/>
      <c r="N57" s="1216"/>
      <c r="O57" s="1216"/>
      <c r="P57" s="1216"/>
      <c r="Q57" s="1216"/>
      <c r="R57" s="1216"/>
      <c r="S57" s="1216"/>
      <c r="T57" s="1216"/>
      <c r="U57" s="1216"/>
      <c r="V57" s="1216"/>
      <c r="W57" s="1216"/>
      <c r="X57" s="1216"/>
      <c r="Y57" s="56"/>
    </row>
    <row r="58" spans="1:25" ht="15.05" hidden="1" customHeight="1">
      <c r="A58" s="40"/>
      <c r="B58" s="75"/>
      <c r="C58" s="74"/>
      <c r="D58" s="58"/>
      <c r="E58" s="1202" t="s">
        <v>393</v>
      </c>
      <c r="F58" s="1202"/>
      <c r="G58" s="1202"/>
      <c r="H58" s="1202"/>
      <c r="I58" s="1202"/>
      <c r="J58" s="1202"/>
      <c r="K58" s="1202"/>
      <c r="L58" s="1202"/>
      <c r="M58" s="1202"/>
      <c r="N58" s="1202"/>
      <c r="O58" s="1202"/>
      <c r="P58" s="1202"/>
      <c r="Q58" s="1202"/>
      <c r="R58" s="1202"/>
      <c r="S58" s="1202"/>
      <c r="T58" s="1202"/>
      <c r="U58" s="1202"/>
      <c r="V58" s="222"/>
      <c r="W58" s="222"/>
      <c r="X58" s="222"/>
      <c r="Y58" s="56"/>
    </row>
    <row r="59" spans="1:25" ht="15.05" hidden="1" customHeight="1">
      <c r="A59" s="40"/>
      <c r="B59" s="75"/>
      <c r="C59" s="74"/>
      <c r="D59" s="58"/>
      <c r="E59" s="1217"/>
      <c r="F59" s="1217"/>
      <c r="G59" s="1217"/>
      <c r="H59" s="1210"/>
      <c r="I59" s="1211"/>
      <c r="J59" s="1211"/>
      <c r="K59" s="1211"/>
      <c r="L59" s="1211"/>
      <c r="M59" s="1211"/>
      <c r="N59" s="1211"/>
      <c r="O59" s="1211"/>
      <c r="P59" s="1211"/>
      <c r="Q59" s="1211"/>
      <c r="R59" s="1211"/>
      <c r="S59" s="1211"/>
      <c r="T59" s="1211"/>
      <c r="U59" s="1211"/>
      <c r="V59" s="1211"/>
      <c r="W59" s="1211"/>
      <c r="X59" s="1211"/>
      <c r="Y59" s="56"/>
    </row>
    <row r="60" spans="1:25" ht="15.05" hidden="1" customHeight="1">
      <c r="A60" s="40"/>
      <c r="B60" s="75"/>
      <c r="C60" s="74"/>
      <c r="D60" s="58"/>
      <c r="E60" s="1213"/>
      <c r="F60" s="1213"/>
      <c r="G60" s="1213"/>
      <c r="H60" s="1215"/>
      <c r="I60" s="1215"/>
      <c r="J60" s="1215"/>
      <c r="K60" s="1215"/>
      <c r="L60" s="1215"/>
      <c r="M60" s="1215"/>
      <c r="N60" s="1215"/>
      <c r="O60" s="1215"/>
      <c r="P60" s="1215"/>
      <c r="Q60" s="1215"/>
      <c r="R60" s="1215"/>
      <c r="S60" s="1215"/>
      <c r="T60" s="1215"/>
      <c r="U60" s="1215"/>
      <c r="V60" s="1215"/>
      <c r="W60" s="1215"/>
      <c r="X60" s="1215"/>
      <c r="Y60" s="56"/>
    </row>
    <row r="61" spans="1:25" ht="14.4" hidden="1">
      <c r="A61" s="40"/>
      <c r="B61" s="75"/>
      <c r="C61" s="74"/>
      <c r="D61" s="58"/>
      <c r="E61" s="67"/>
      <c r="F61" s="65"/>
      <c r="G61" s="66"/>
      <c r="H61" s="1215"/>
      <c r="I61" s="1215"/>
      <c r="J61" s="1215"/>
      <c r="K61" s="1215"/>
      <c r="L61" s="1215"/>
      <c r="M61" s="1215"/>
      <c r="N61" s="1215"/>
      <c r="O61" s="1215"/>
      <c r="P61" s="1215"/>
      <c r="Q61" s="1215"/>
      <c r="R61" s="1215"/>
      <c r="S61" s="1215"/>
      <c r="T61" s="1215"/>
      <c r="U61" s="1215"/>
      <c r="V61" s="1215"/>
      <c r="W61" s="1215"/>
      <c r="X61" s="1215"/>
      <c r="Y61" s="56"/>
    </row>
    <row r="62" spans="1:25" ht="27.85" hidden="1" customHeight="1">
      <c r="A62" s="40"/>
      <c r="B62" s="75"/>
      <c r="C62" s="74"/>
      <c r="D62" s="58"/>
      <c r="E62" s="57"/>
      <c r="F62" s="57"/>
      <c r="G62" s="57"/>
      <c r="H62" s="57"/>
      <c r="I62" s="57"/>
      <c r="J62" s="57"/>
      <c r="K62" s="57"/>
      <c r="L62" s="57"/>
      <c r="M62" s="57"/>
      <c r="N62" s="57"/>
      <c r="O62" s="57"/>
      <c r="P62" s="57"/>
      <c r="Q62" s="57"/>
      <c r="R62" s="57"/>
      <c r="S62" s="57"/>
      <c r="T62" s="57"/>
      <c r="U62" s="57"/>
      <c r="V62" s="57"/>
      <c r="W62" s="57"/>
      <c r="X62" s="57"/>
      <c r="Y62" s="56"/>
    </row>
    <row r="63" spans="1:25" ht="14.4" hidden="1">
      <c r="A63" s="40"/>
      <c r="B63" s="75"/>
      <c r="C63" s="74"/>
      <c r="D63" s="58"/>
      <c r="E63" s="57"/>
      <c r="F63" s="57"/>
      <c r="G63" s="57"/>
      <c r="H63" s="57"/>
      <c r="I63" s="57"/>
      <c r="J63" s="57"/>
      <c r="K63" s="57"/>
      <c r="L63" s="57"/>
      <c r="M63" s="57"/>
      <c r="N63" s="57"/>
      <c r="O63" s="57"/>
      <c r="P63" s="57"/>
      <c r="Q63" s="57"/>
      <c r="R63" s="57"/>
      <c r="S63" s="57"/>
      <c r="T63" s="57"/>
      <c r="U63" s="57"/>
      <c r="V63" s="57"/>
      <c r="W63" s="57"/>
      <c r="X63" s="57"/>
      <c r="Y63" s="56"/>
    </row>
    <row r="64" spans="1:25" ht="14.4" hidden="1">
      <c r="A64" s="40"/>
      <c r="B64" s="75"/>
      <c r="C64" s="74"/>
      <c r="D64" s="58"/>
      <c r="E64" s="57"/>
      <c r="F64" s="57"/>
      <c r="G64" s="57"/>
      <c r="H64" s="57"/>
      <c r="I64" s="57"/>
      <c r="J64" s="57"/>
      <c r="K64" s="57"/>
      <c r="L64" s="57"/>
      <c r="M64" s="57"/>
      <c r="N64" s="57"/>
      <c r="O64" s="57"/>
      <c r="P64" s="57"/>
      <c r="Q64" s="57"/>
      <c r="R64" s="57"/>
      <c r="S64" s="57"/>
      <c r="T64" s="57"/>
      <c r="U64" s="57"/>
      <c r="V64" s="57"/>
      <c r="W64" s="57"/>
      <c r="X64" s="57"/>
      <c r="Y64" s="56"/>
    </row>
    <row r="65" spans="1:25" ht="14.4" hidden="1">
      <c r="A65" s="40"/>
      <c r="B65" s="75"/>
      <c r="C65" s="74"/>
      <c r="D65" s="58"/>
      <c r="E65" s="57"/>
      <c r="F65" s="57"/>
      <c r="G65" s="57"/>
      <c r="H65" s="57"/>
      <c r="I65" s="57"/>
      <c r="J65" s="57"/>
      <c r="K65" s="57"/>
      <c r="L65" s="57"/>
      <c r="M65" s="57"/>
      <c r="N65" s="57"/>
      <c r="O65" s="57"/>
      <c r="P65" s="57"/>
      <c r="Q65" s="57"/>
      <c r="R65" s="57"/>
      <c r="S65" s="57"/>
      <c r="T65" s="57"/>
      <c r="U65" s="57"/>
      <c r="V65" s="57"/>
      <c r="W65" s="57"/>
      <c r="X65" s="57"/>
      <c r="Y65" s="56"/>
    </row>
    <row r="66" spans="1:25" ht="14.4" hidden="1">
      <c r="A66" s="40"/>
      <c r="B66" s="75"/>
      <c r="C66" s="74"/>
      <c r="D66" s="58"/>
      <c r="E66" s="57"/>
      <c r="F66" s="57"/>
      <c r="G66" s="57"/>
      <c r="H66" s="57"/>
      <c r="I66" s="57"/>
      <c r="J66" s="57"/>
      <c r="K66" s="57"/>
      <c r="L66" s="57"/>
      <c r="M66" s="57"/>
      <c r="N66" s="57"/>
      <c r="O66" s="57"/>
      <c r="P66" s="57"/>
      <c r="Q66" s="57"/>
      <c r="R66" s="57"/>
      <c r="S66" s="57"/>
      <c r="T66" s="57"/>
      <c r="U66" s="57"/>
      <c r="V66" s="57"/>
      <c r="W66" s="57"/>
      <c r="X66" s="57"/>
      <c r="Y66" s="56"/>
    </row>
    <row r="67" spans="1:25" ht="14.4" hidden="1">
      <c r="A67" s="40"/>
      <c r="B67" s="75"/>
      <c r="C67" s="74"/>
      <c r="D67" s="58"/>
      <c r="E67" s="57"/>
      <c r="F67" s="57"/>
      <c r="G67" s="57"/>
      <c r="H67" s="57"/>
      <c r="I67" s="57"/>
      <c r="J67" s="57"/>
      <c r="K67" s="57"/>
      <c r="L67" s="57"/>
      <c r="M67" s="57"/>
      <c r="N67" s="57"/>
      <c r="O67" s="57"/>
      <c r="P67" s="57"/>
      <c r="Q67" s="57"/>
      <c r="R67" s="57"/>
      <c r="S67" s="57"/>
      <c r="T67" s="57"/>
      <c r="U67" s="57"/>
      <c r="V67" s="57"/>
      <c r="W67" s="57"/>
      <c r="X67" s="57"/>
      <c r="Y67" s="56"/>
    </row>
    <row r="68" spans="1:25" ht="89.2" hidden="1" customHeight="1">
      <c r="A68" s="40"/>
      <c r="B68" s="75"/>
      <c r="C68" s="74"/>
      <c r="D68" s="63"/>
      <c r="E68" s="62"/>
      <c r="F68" s="62"/>
      <c r="G68" s="62"/>
      <c r="H68" s="62"/>
      <c r="I68" s="62"/>
      <c r="J68" s="62"/>
      <c r="K68" s="62"/>
      <c r="L68" s="62"/>
      <c r="M68" s="62"/>
      <c r="N68" s="62"/>
      <c r="O68" s="62"/>
      <c r="P68" s="62"/>
      <c r="Q68" s="62"/>
      <c r="R68" s="62"/>
      <c r="S68" s="62"/>
      <c r="T68" s="62"/>
      <c r="U68" s="62"/>
      <c r="V68" s="62"/>
      <c r="W68" s="62"/>
      <c r="X68" s="62"/>
      <c r="Y68" s="56"/>
    </row>
    <row r="69" spans="1:25" ht="14.4" hidden="1">
      <c r="A69" s="40"/>
      <c r="B69" s="75"/>
      <c r="C69" s="74"/>
      <c r="D69" s="63"/>
      <c r="E69" s="62"/>
      <c r="F69" s="62"/>
      <c r="G69" s="62"/>
      <c r="H69" s="62"/>
      <c r="I69" s="62"/>
      <c r="J69" s="62"/>
      <c r="K69" s="62"/>
      <c r="L69" s="62"/>
      <c r="M69" s="62"/>
      <c r="N69" s="62"/>
      <c r="O69" s="62"/>
      <c r="P69" s="62"/>
      <c r="Q69" s="62"/>
      <c r="R69" s="62"/>
      <c r="S69" s="62"/>
      <c r="T69" s="62"/>
      <c r="U69" s="62"/>
      <c r="V69" s="62"/>
      <c r="W69" s="62"/>
      <c r="X69" s="62"/>
      <c r="Y69" s="56"/>
    </row>
    <row r="70" spans="1:25" ht="14.4" hidden="1">
      <c r="A70" s="40"/>
      <c r="B70" s="75"/>
      <c r="C70" s="74"/>
      <c r="D70" s="58"/>
      <c r="E70" s="1202" t="s">
        <v>394</v>
      </c>
      <c r="F70" s="1202"/>
      <c r="G70" s="1202"/>
      <c r="H70" s="1202"/>
      <c r="I70" s="1202"/>
      <c r="J70" s="1202"/>
      <c r="K70" s="1202"/>
      <c r="L70" s="1202"/>
      <c r="M70" s="1202"/>
      <c r="N70" s="1202"/>
      <c r="O70" s="1202"/>
      <c r="P70" s="1202"/>
      <c r="Q70" s="1202"/>
      <c r="R70" s="1202"/>
      <c r="S70" s="1202"/>
      <c r="T70" s="1202"/>
      <c r="U70" s="417"/>
      <c r="V70" s="417"/>
      <c r="W70" s="417"/>
      <c r="X70" s="417"/>
      <c r="Y70" s="56"/>
    </row>
    <row r="71" spans="1:25" ht="14.4" hidden="1">
      <c r="A71" s="40"/>
      <c r="B71" s="75"/>
      <c r="C71" s="74"/>
      <c r="D71" s="58"/>
      <c r="E71" s="1202" t="s">
        <v>564</v>
      </c>
      <c r="F71" s="1202"/>
      <c r="G71" s="1202"/>
      <c r="H71" s="1202"/>
      <c r="I71" s="1202"/>
      <c r="J71" s="1202"/>
      <c r="K71" s="1202"/>
      <c r="L71" s="1202"/>
      <c r="M71" s="1202"/>
      <c r="N71" s="1202"/>
      <c r="O71" s="1202"/>
      <c r="P71" s="1202"/>
      <c r="Q71" s="1202"/>
      <c r="R71" s="1202"/>
      <c r="S71" s="1202"/>
      <c r="T71" s="1202"/>
      <c r="U71" s="418"/>
      <c r="V71" s="418"/>
      <c r="W71" s="418"/>
      <c r="X71" s="418"/>
      <c r="Y71" s="56"/>
    </row>
    <row r="72" spans="1:25" ht="40.6" hidden="1" customHeight="1">
      <c r="A72" s="40"/>
      <c r="B72" s="75"/>
      <c r="C72" s="74"/>
      <c r="D72" s="58"/>
      <c r="E72" s="418"/>
      <c r="F72" s="418"/>
      <c r="G72" s="418"/>
      <c r="H72" s="418"/>
      <c r="I72" s="418"/>
      <c r="J72" s="418"/>
      <c r="K72" s="418"/>
      <c r="L72" s="418"/>
      <c r="M72" s="418"/>
      <c r="N72" s="418"/>
      <c r="O72" s="418"/>
      <c r="P72" s="418"/>
      <c r="Q72" s="418"/>
      <c r="R72" s="418"/>
      <c r="S72" s="418"/>
      <c r="T72" s="418"/>
      <c r="U72" s="418"/>
      <c r="V72" s="418"/>
      <c r="W72" s="418"/>
      <c r="X72" s="418"/>
      <c r="Y72" s="56"/>
    </row>
    <row r="73" spans="1:25" ht="63" hidden="1" customHeight="1">
      <c r="A73" s="40"/>
      <c r="B73" s="75"/>
      <c r="C73" s="74"/>
      <c r="D73" s="58"/>
      <c r="E73" s="418"/>
      <c r="F73" s="418"/>
      <c r="G73" s="418"/>
      <c r="H73" s="418"/>
      <c r="I73" s="418"/>
      <c r="J73" s="418"/>
      <c r="K73" s="418"/>
      <c r="L73" s="418"/>
      <c r="M73" s="418"/>
      <c r="N73" s="418"/>
      <c r="O73" s="418"/>
      <c r="P73" s="418"/>
      <c r="Q73" s="418"/>
      <c r="R73" s="418"/>
      <c r="S73" s="418"/>
      <c r="T73" s="418"/>
      <c r="U73" s="418"/>
      <c r="V73" s="418"/>
      <c r="W73" s="418"/>
      <c r="X73" s="418"/>
      <c r="Y73" s="56"/>
    </row>
    <row r="74" spans="1:25" ht="29.95" hidden="1" customHeight="1">
      <c r="A74" s="40"/>
      <c r="B74" s="75"/>
      <c r="C74" s="74"/>
      <c r="D74" s="58"/>
      <c r="E74" s="418"/>
      <c r="F74" s="418"/>
      <c r="G74" s="418"/>
      <c r="H74" s="418"/>
      <c r="I74" s="418"/>
      <c r="J74" s="418"/>
      <c r="K74" s="418"/>
      <c r="L74" s="418"/>
      <c r="M74" s="418"/>
      <c r="N74" s="418"/>
      <c r="O74" s="418"/>
      <c r="P74" s="418"/>
      <c r="Q74" s="418"/>
      <c r="R74" s="418"/>
      <c r="S74" s="418"/>
      <c r="T74" s="418"/>
      <c r="U74" s="418"/>
      <c r="V74" s="418"/>
      <c r="W74" s="418"/>
      <c r="X74" s="418"/>
      <c r="Y74" s="56"/>
    </row>
    <row r="75" spans="1:25" ht="29.95" hidden="1" customHeight="1">
      <c r="A75" s="40"/>
      <c r="B75" s="75"/>
      <c r="C75" s="74"/>
      <c r="D75" s="58"/>
      <c r="E75" s="418"/>
      <c r="F75" s="418"/>
      <c r="G75" s="418"/>
      <c r="H75" s="418"/>
      <c r="I75" s="418"/>
      <c r="J75" s="418"/>
      <c r="K75" s="418"/>
      <c r="L75" s="418"/>
      <c r="M75" s="418"/>
      <c r="N75" s="418"/>
      <c r="O75" s="418"/>
      <c r="P75" s="418"/>
      <c r="Q75" s="418"/>
      <c r="R75" s="418"/>
      <c r="S75" s="418"/>
      <c r="T75" s="418"/>
      <c r="U75" s="418"/>
      <c r="V75" s="418"/>
      <c r="W75" s="418"/>
      <c r="X75" s="418"/>
      <c r="Y75" s="56"/>
    </row>
    <row r="76" spans="1:25" ht="14.4" hidden="1">
      <c r="A76" s="40"/>
      <c r="B76" s="75"/>
      <c r="C76" s="74"/>
      <c r="D76" s="58"/>
      <c r="E76" s="418"/>
      <c r="F76" s="418"/>
      <c r="G76" s="418"/>
      <c r="H76" s="418"/>
      <c r="I76" s="418"/>
      <c r="J76" s="418"/>
      <c r="K76" s="418"/>
      <c r="L76" s="418"/>
      <c r="M76" s="418"/>
      <c r="N76" s="418"/>
      <c r="O76" s="418"/>
      <c r="P76" s="418"/>
      <c r="Q76" s="418"/>
      <c r="R76" s="418"/>
      <c r="S76" s="418"/>
      <c r="T76" s="418"/>
      <c r="U76" s="418"/>
      <c r="V76" s="418"/>
      <c r="W76" s="418"/>
      <c r="X76" s="418"/>
      <c r="Y76" s="56"/>
    </row>
    <row r="77" spans="1:25" ht="14.4" hidden="1">
      <c r="A77" s="40"/>
      <c r="B77" s="75"/>
      <c r="C77" s="74"/>
      <c r="D77" s="58"/>
      <c r="E77" s="418"/>
      <c r="F77" s="418"/>
      <c r="G77" s="418"/>
      <c r="H77" s="418"/>
      <c r="I77" s="418"/>
      <c r="J77" s="418"/>
      <c r="K77" s="418"/>
      <c r="L77" s="418"/>
      <c r="M77" s="418"/>
      <c r="N77" s="418"/>
      <c r="O77" s="418"/>
      <c r="P77" s="418"/>
      <c r="Q77" s="418"/>
      <c r="R77" s="418"/>
      <c r="S77" s="418"/>
      <c r="T77" s="418"/>
      <c r="U77" s="418"/>
      <c r="V77" s="418"/>
      <c r="W77" s="418"/>
      <c r="X77" s="418"/>
      <c r="Y77" s="56"/>
    </row>
    <row r="78" spans="1:25" ht="8.1999999999999993" hidden="1" customHeight="1">
      <c r="A78" s="40"/>
      <c r="B78" s="75"/>
      <c r="C78" s="74"/>
      <c r="D78" s="58"/>
      <c r="E78" s="77"/>
      <c r="F78" s="77"/>
      <c r="G78" s="77"/>
      <c r="H78" s="77"/>
      <c r="I78" s="77"/>
      <c r="J78" s="77"/>
      <c r="K78" s="77"/>
      <c r="L78" s="77"/>
      <c r="M78" s="77"/>
      <c r="N78" s="77"/>
      <c r="O78" s="77"/>
      <c r="P78" s="77"/>
      <c r="Q78" s="77"/>
      <c r="R78" s="77"/>
      <c r="S78" s="77"/>
      <c r="T78" s="77"/>
      <c r="U78" s="77"/>
      <c r="V78" s="77"/>
      <c r="W78" s="77"/>
      <c r="X78" s="77"/>
      <c r="Y78" s="56"/>
    </row>
    <row r="79" spans="1:25" ht="20.95" hidden="1" customHeight="1">
      <c r="A79" s="40"/>
      <c r="B79" s="75"/>
      <c r="C79" s="74"/>
      <c r="D79" s="58"/>
      <c r="E79" s="419"/>
      <c r="F79" s="419"/>
      <c r="G79" s="419"/>
      <c r="H79" s="419"/>
      <c r="I79" s="419"/>
      <c r="J79" s="419"/>
      <c r="K79" s="419"/>
      <c r="L79" s="419"/>
      <c r="M79" s="419"/>
      <c r="N79" s="419"/>
      <c r="O79" s="419"/>
      <c r="P79" s="419"/>
      <c r="Q79" s="419"/>
      <c r="R79" s="419"/>
      <c r="S79" s="419"/>
      <c r="T79" s="419"/>
      <c r="U79" s="419"/>
      <c r="V79" s="419"/>
      <c r="W79" s="419"/>
      <c r="X79" s="419"/>
      <c r="Y79" s="56"/>
    </row>
    <row r="80" spans="1:25" ht="14.25" hidden="1" customHeight="1">
      <c r="A80" s="40"/>
      <c r="B80" s="75"/>
      <c r="C80" s="74"/>
      <c r="D80" s="58"/>
      <c r="E80" s="420"/>
      <c r="F80" s="420"/>
      <c r="G80" s="420"/>
      <c r="H80" s="420"/>
      <c r="Y80" s="56"/>
    </row>
    <row r="81" spans="1:25" ht="14.4" hidden="1">
      <c r="A81" s="40"/>
      <c r="B81" s="75"/>
      <c r="C81" s="74"/>
      <c r="D81" s="58"/>
      <c r="E81" s="1202" t="s">
        <v>393</v>
      </c>
      <c r="F81" s="1202"/>
      <c r="G81" s="1202"/>
      <c r="H81" s="1202"/>
      <c r="I81" s="1202"/>
      <c r="J81" s="1202"/>
      <c r="K81" s="1202"/>
      <c r="L81" s="1202"/>
      <c r="M81" s="1202"/>
      <c r="N81" s="1202"/>
      <c r="O81" s="1202"/>
      <c r="P81" s="1202"/>
      <c r="Q81" s="1202"/>
      <c r="R81" s="1202"/>
      <c r="S81" s="1202"/>
      <c r="T81" s="1202"/>
      <c r="U81" s="1202"/>
      <c r="V81" s="222"/>
      <c r="W81" s="222"/>
      <c r="X81" s="222"/>
      <c r="Y81" s="56"/>
    </row>
    <row r="82" spans="1:25" ht="15.05" hidden="1" customHeight="1">
      <c r="A82" s="40"/>
      <c r="B82" s="75"/>
      <c r="C82" s="74"/>
      <c r="D82" s="58"/>
      <c r="E82" s="1213"/>
      <c r="F82" s="1213"/>
      <c r="G82" s="1213"/>
      <c r="H82" s="1210"/>
      <c r="I82" s="1211"/>
      <c r="J82" s="1211"/>
      <c r="K82" s="1211"/>
      <c r="L82" s="1211"/>
      <c r="M82" s="1211"/>
      <c r="N82" s="1211"/>
      <c r="O82" s="1211"/>
      <c r="P82" s="1211"/>
      <c r="Q82" s="1211"/>
      <c r="R82" s="1211"/>
      <c r="S82" s="1211"/>
      <c r="T82" s="1211"/>
      <c r="U82" s="1211"/>
      <c r="V82" s="1211"/>
      <c r="W82" s="1211"/>
      <c r="X82" s="1211"/>
      <c r="Y82" s="56"/>
    </row>
    <row r="83" spans="1:25" ht="15.05" hidden="1" customHeight="1">
      <c r="A83" s="40"/>
      <c r="B83" s="75"/>
      <c r="C83" s="74"/>
      <c r="D83" s="58"/>
      <c r="Y83" s="56"/>
    </row>
    <row r="84" spans="1:25" ht="15.05" hidden="1" customHeight="1">
      <c r="A84" s="40"/>
      <c r="B84" s="75"/>
      <c r="C84" s="74"/>
      <c r="D84" s="58"/>
      <c r="E84" s="67"/>
      <c r="F84" s="65"/>
      <c r="G84" s="66"/>
      <c r="H84" s="1215"/>
      <c r="I84" s="1215"/>
      <c r="J84" s="1215"/>
      <c r="K84" s="1215"/>
      <c r="L84" s="1215"/>
      <c r="M84" s="1215"/>
      <c r="N84" s="1215"/>
      <c r="O84" s="1215"/>
      <c r="P84" s="1215"/>
      <c r="Q84" s="1215"/>
      <c r="R84" s="1215"/>
      <c r="S84" s="1215"/>
      <c r="T84" s="1215"/>
      <c r="U84" s="1215"/>
      <c r="V84" s="1215"/>
      <c r="W84" s="1215"/>
      <c r="X84" s="1215"/>
      <c r="Y84" s="56"/>
    </row>
    <row r="85" spans="1:25" ht="14.4" hidden="1">
      <c r="A85" s="40"/>
      <c r="B85" s="75"/>
      <c r="C85" s="74"/>
      <c r="D85" s="58"/>
      <c r="E85" s="57"/>
      <c r="F85" s="57"/>
      <c r="G85" s="57"/>
      <c r="H85" s="64"/>
      <c r="I85" s="64"/>
      <c r="J85" s="64"/>
      <c r="K85" s="64"/>
      <c r="L85" s="64"/>
      <c r="M85" s="64"/>
      <c r="N85" s="64"/>
      <c r="O85" s="64"/>
      <c r="P85" s="64"/>
      <c r="Q85" s="64"/>
      <c r="R85" s="64"/>
      <c r="S85" s="64"/>
      <c r="T85" s="64"/>
      <c r="U85" s="64"/>
      <c r="V85" s="64"/>
      <c r="W85" s="57"/>
      <c r="X85" s="57"/>
      <c r="Y85" s="56"/>
    </row>
    <row r="86" spans="1:25" ht="14.4" hidden="1">
      <c r="A86" s="40"/>
      <c r="B86" s="75"/>
      <c r="C86" s="74"/>
      <c r="D86" s="58"/>
      <c r="E86" s="57"/>
      <c r="F86" s="57"/>
      <c r="G86" s="57"/>
      <c r="H86" s="57"/>
      <c r="I86" s="57"/>
      <c r="J86" s="57"/>
      <c r="K86" s="57"/>
      <c r="L86" s="57"/>
      <c r="M86" s="57"/>
      <c r="N86" s="57"/>
      <c r="O86" s="57"/>
      <c r="P86" s="57"/>
      <c r="Q86" s="57"/>
      <c r="R86" s="57"/>
      <c r="S86" s="57"/>
      <c r="T86" s="57"/>
      <c r="U86" s="57"/>
      <c r="V86" s="57"/>
      <c r="W86" s="57"/>
      <c r="X86" s="57"/>
      <c r="Y86" s="56"/>
    </row>
    <row r="87" spans="1:25" ht="14.4" hidden="1">
      <c r="A87" s="40"/>
      <c r="B87" s="75"/>
      <c r="C87" s="74"/>
      <c r="D87" s="58"/>
      <c r="E87" s="57"/>
      <c r="F87" s="57"/>
      <c r="G87" s="57"/>
      <c r="H87" s="57"/>
      <c r="I87" s="57"/>
      <c r="J87" s="57"/>
      <c r="K87" s="57"/>
      <c r="L87" s="57"/>
      <c r="M87" s="57"/>
      <c r="N87" s="57"/>
      <c r="O87" s="57"/>
      <c r="P87" s="57"/>
      <c r="Q87" s="57"/>
      <c r="R87" s="57"/>
      <c r="S87" s="57"/>
      <c r="T87" s="57"/>
      <c r="U87" s="57"/>
      <c r="V87" s="57"/>
      <c r="W87" s="57"/>
      <c r="X87" s="57"/>
      <c r="Y87" s="56"/>
    </row>
    <row r="88" spans="1:25" ht="14.4" hidden="1">
      <c r="A88" s="40"/>
      <c r="B88" s="75"/>
      <c r="C88" s="74"/>
      <c r="D88" s="58"/>
      <c r="E88" s="57"/>
      <c r="F88" s="57"/>
      <c r="G88" s="57"/>
      <c r="H88" s="57"/>
      <c r="I88" s="57"/>
      <c r="J88" s="57"/>
      <c r="K88" s="57"/>
      <c r="L88" s="57"/>
      <c r="M88" s="57"/>
      <c r="N88" s="57"/>
      <c r="O88" s="57"/>
      <c r="P88" s="57"/>
      <c r="Q88" s="57"/>
      <c r="R88" s="57"/>
      <c r="S88" s="57"/>
      <c r="T88" s="57"/>
      <c r="U88" s="57"/>
      <c r="V88" s="57"/>
      <c r="W88" s="57"/>
      <c r="X88" s="57"/>
      <c r="Y88" s="56"/>
    </row>
    <row r="89" spans="1:25" ht="14.4" hidden="1">
      <c r="A89" s="40"/>
      <c r="B89" s="75"/>
      <c r="C89" s="74"/>
      <c r="D89" s="58"/>
      <c r="E89" s="57"/>
      <c r="F89" s="57"/>
      <c r="G89" s="57"/>
      <c r="H89" s="57"/>
      <c r="I89" s="57"/>
      <c r="J89" s="57"/>
      <c r="K89" s="57"/>
      <c r="L89" s="57"/>
      <c r="M89" s="57"/>
      <c r="N89" s="57"/>
      <c r="O89" s="57"/>
      <c r="P89" s="57"/>
      <c r="Q89" s="57"/>
      <c r="R89" s="57"/>
      <c r="S89" s="57"/>
      <c r="T89" s="57"/>
      <c r="U89" s="57"/>
      <c r="V89" s="57"/>
      <c r="W89" s="57"/>
      <c r="X89" s="57"/>
      <c r="Y89" s="56"/>
    </row>
    <row r="90" spans="1:25" ht="14.4" hidden="1">
      <c r="A90" s="40"/>
      <c r="B90" s="75"/>
      <c r="C90" s="74"/>
      <c r="D90" s="58"/>
      <c r="E90" s="57"/>
      <c r="F90" s="57"/>
      <c r="G90" s="57"/>
      <c r="H90" s="57"/>
      <c r="I90" s="57"/>
      <c r="J90" s="57"/>
      <c r="K90" s="57"/>
      <c r="L90" s="57"/>
      <c r="M90" s="57"/>
      <c r="N90" s="57"/>
      <c r="O90" s="57"/>
      <c r="P90" s="57"/>
      <c r="Q90" s="57"/>
      <c r="R90" s="57"/>
      <c r="S90" s="57"/>
      <c r="T90" s="57"/>
      <c r="U90" s="57"/>
      <c r="V90" s="57"/>
      <c r="W90" s="57"/>
      <c r="X90" s="57"/>
      <c r="Y90" s="56"/>
    </row>
    <row r="91" spans="1:25" ht="14.4" hidden="1">
      <c r="A91" s="40"/>
      <c r="B91" s="75"/>
      <c r="C91" s="74"/>
      <c r="D91" s="58"/>
      <c r="E91" s="57"/>
      <c r="F91" s="57"/>
      <c r="G91" s="57"/>
      <c r="H91" s="57"/>
      <c r="I91" s="57"/>
      <c r="J91" s="57"/>
      <c r="K91" s="57"/>
      <c r="L91" s="57"/>
      <c r="M91" s="57"/>
      <c r="N91" s="57"/>
      <c r="O91" s="57"/>
      <c r="P91" s="57"/>
      <c r="Q91" s="57"/>
      <c r="R91" s="57"/>
      <c r="S91" s="57"/>
      <c r="T91" s="57"/>
      <c r="U91" s="57"/>
      <c r="V91" s="57"/>
      <c r="W91" s="57"/>
      <c r="X91" s="57"/>
      <c r="Y91" s="56"/>
    </row>
    <row r="92" spans="1:25" ht="14.4" hidden="1">
      <c r="A92" s="40"/>
      <c r="B92" s="75"/>
      <c r="C92" s="74"/>
      <c r="D92" s="58"/>
      <c r="E92" s="57"/>
      <c r="F92" s="57"/>
      <c r="G92" s="57"/>
      <c r="H92" s="57"/>
      <c r="I92" s="57"/>
      <c r="J92" s="57"/>
      <c r="K92" s="57"/>
      <c r="L92" s="57"/>
      <c r="M92" s="57"/>
      <c r="N92" s="57"/>
      <c r="O92" s="57"/>
      <c r="P92" s="57"/>
      <c r="Q92" s="57"/>
      <c r="R92" s="57"/>
      <c r="S92" s="57"/>
      <c r="T92" s="57"/>
      <c r="U92" s="57"/>
      <c r="V92" s="57"/>
      <c r="W92" s="57"/>
      <c r="X92" s="57"/>
      <c r="Y92" s="56"/>
    </row>
    <row r="93" spans="1:25" ht="14.4" hidden="1">
      <c r="A93" s="40"/>
      <c r="B93" s="75"/>
      <c r="C93" s="74"/>
      <c r="D93" s="58"/>
      <c r="E93" s="57"/>
      <c r="F93" s="57"/>
      <c r="G93" s="57"/>
      <c r="H93" s="57"/>
      <c r="I93" s="57"/>
      <c r="J93" s="57"/>
      <c r="K93" s="57"/>
      <c r="L93" s="57"/>
      <c r="M93" s="57"/>
      <c r="N93" s="57"/>
      <c r="O93" s="57"/>
      <c r="P93" s="57"/>
      <c r="Q93" s="57"/>
      <c r="R93" s="57"/>
      <c r="S93" s="57"/>
      <c r="T93" s="57"/>
      <c r="U93" s="57"/>
      <c r="V93" s="57"/>
      <c r="W93" s="57"/>
      <c r="X93" s="57"/>
      <c r="Y93" s="56"/>
    </row>
    <row r="94" spans="1:25" ht="14.4" hidden="1">
      <c r="A94" s="40"/>
      <c r="B94" s="75"/>
      <c r="C94" s="74"/>
      <c r="D94" s="58"/>
      <c r="E94" s="57"/>
      <c r="F94" s="57"/>
      <c r="G94" s="57"/>
      <c r="H94" s="57"/>
      <c r="I94" s="57"/>
      <c r="J94" s="57"/>
      <c r="K94" s="57"/>
      <c r="L94" s="57"/>
      <c r="M94" s="57"/>
      <c r="N94" s="57"/>
      <c r="O94" s="57"/>
      <c r="P94" s="57"/>
      <c r="Q94" s="57"/>
      <c r="R94" s="57"/>
      <c r="S94" s="57"/>
      <c r="T94" s="57"/>
      <c r="U94" s="57"/>
      <c r="V94" s="57"/>
      <c r="W94" s="57"/>
      <c r="X94" s="57"/>
      <c r="Y94" s="56"/>
    </row>
    <row r="95" spans="1:25" ht="14.4" hidden="1">
      <c r="A95" s="40"/>
      <c r="B95" s="75"/>
      <c r="C95" s="74"/>
      <c r="D95" s="58"/>
      <c r="E95" s="57"/>
      <c r="F95" s="57"/>
      <c r="G95" s="57"/>
      <c r="H95" s="57"/>
      <c r="I95" s="57"/>
      <c r="J95" s="57"/>
      <c r="K95" s="57"/>
      <c r="L95" s="57"/>
      <c r="M95" s="57"/>
      <c r="N95" s="57"/>
      <c r="O95" s="57"/>
      <c r="P95" s="57"/>
      <c r="Q95" s="57"/>
      <c r="R95" s="57"/>
      <c r="S95" s="57"/>
      <c r="T95" s="57"/>
      <c r="U95" s="57"/>
      <c r="V95" s="57"/>
      <c r="W95" s="57"/>
      <c r="X95" s="57"/>
      <c r="Y95" s="56"/>
    </row>
    <row r="96" spans="1:25" ht="27" hidden="1" customHeight="1">
      <c r="A96" s="40"/>
      <c r="B96" s="75"/>
      <c r="C96" s="74"/>
      <c r="D96" s="63"/>
      <c r="E96" s="62"/>
      <c r="F96" s="62"/>
      <c r="G96" s="62"/>
      <c r="H96" s="62"/>
      <c r="I96" s="62"/>
      <c r="J96" s="62"/>
      <c r="K96" s="62"/>
      <c r="L96" s="62"/>
      <c r="M96" s="62"/>
      <c r="N96" s="62"/>
      <c r="O96" s="62"/>
      <c r="P96" s="62"/>
      <c r="Q96" s="62"/>
      <c r="R96" s="62"/>
      <c r="S96" s="62"/>
      <c r="T96" s="62"/>
      <c r="U96" s="62"/>
      <c r="V96" s="62"/>
      <c r="W96" s="62"/>
      <c r="X96" s="62"/>
      <c r="Y96" s="56"/>
    </row>
    <row r="97" spans="1:27" ht="14.4" hidden="1">
      <c r="A97" s="40"/>
      <c r="B97" s="75"/>
      <c r="C97" s="74"/>
      <c r="D97" s="63"/>
      <c r="E97" s="62"/>
      <c r="F97" s="62"/>
      <c r="G97" s="62"/>
      <c r="H97" s="62"/>
      <c r="I97" s="62"/>
      <c r="J97" s="62"/>
      <c r="K97" s="62"/>
      <c r="L97" s="62"/>
      <c r="M97" s="62"/>
      <c r="N97" s="62"/>
      <c r="O97" s="62"/>
      <c r="P97" s="62"/>
      <c r="Q97" s="62"/>
      <c r="R97" s="62"/>
      <c r="S97" s="62"/>
      <c r="T97" s="62"/>
      <c r="U97" s="62"/>
      <c r="V97" s="62"/>
      <c r="W97" s="62"/>
      <c r="X97" s="62"/>
      <c r="Y97" s="56"/>
    </row>
    <row r="98" spans="1:27" ht="25.55" hidden="1" customHeight="1">
      <c r="A98" s="40"/>
      <c r="B98" s="75"/>
      <c r="C98" s="74"/>
      <c r="D98" s="58"/>
      <c r="E98" s="1214" t="s">
        <v>234</v>
      </c>
      <c r="F98" s="1214"/>
      <c r="G98" s="1214"/>
      <c r="H98" s="1214"/>
      <c r="I98" s="1214"/>
      <c r="J98" s="1214"/>
      <c r="K98" s="1214"/>
      <c r="L98" s="1214"/>
      <c r="M98" s="1214"/>
      <c r="N98" s="1214"/>
      <c r="O98" s="1214"/>
      <c r="P98" s="1214"/>
      <c r="Q98" s="1214"/>
      <c r="R98" s="1214"/>
      <c r="S98" s="1214"/>
      <c r="T98" s="1214"/>
      <c r="U98" s="1214"/>
      <c r="V98" s="1214"/>
      <c r="W98" s="1214"/>
      <c r="X98" s="1214"/>
      <c r="Y98" s="56"/>
    </row>
    <row r="99" spans="1:27" ht="15.05" hidden="1" customHeight="1">
      <c r="A99" s="40"/>
      <c r="B99" s="75"/>
      <c r="C99" s="74"/>
      <c r="D99" s="58"/>
      <c r="E99" s="57"/>
      <c r="F99" s="57"/>
      <c r="G99" s="57"/>
      <c r="H99" s="60"/>
      <c r="I99" s="60"/>
      <c r="J99" s="60"/>
      <c r="K99" s="60"/>
      <c r="L99" s="60"/>
      <c r="M99" s="60"/>
      <c r="N99" s="60"/>
      <c r="O99" s="59"/>
      <c r="P99" s="59"/>
      <c r="Q99" s="59"/>
      <c r="R99" s="59"/>
      <c r="S99" s="59"/>
      <c r="T99" s="59"/>
      <c r="U99" s="57"/>
      <c r="V99" s="57"/>
      <c r="W99" s="57"/>
      <c r="X99" s="57"/>
      <c r="Y99" s="56"/>
    </row>
    <row r="100" spans="1:27" ht="15.05" hidden="1" customHeight="1">
      <c r="A100" s="40"/>
      <c r="B100" s="75"/>
      <c r="C100" s="74"/>
      <c r="D100" s="58"/>
      <c r="E100" s="61"/>
      <c r="F100" s="1212" t="s">
        <v>233</v>
      </c>
      <c r="G100" s="1212"/>
      <c r="H100" s="1212"/>
      <c r="I100" s="1212"/>
      <c r="J100" s="1212"/>
      <c r="K100" s="1212"/>
      <c r="L100" s="1212"/>
      <c r="M100" s="1212"/>
      <c r="N100" s="1212"/>
      <c r="O100" s="1212"/>
      <c r="P100" s="1212"/>
      <c r="Q100" s="1212"/>
      <c r="R100" s="1212"/>
      <c r="S100" s="1212"/>
      <c r="T100" s="59"/>
      <c r="U100" s="57"/>
      <c r="V100" s="57"/>
      <c r="W100" s="57"/>
      <c r="X100" s="57"/>
      <c r="Y100" s="56"/>
      <c r="AA100" s="76" t="s">
        <v>231</v>
      </c>
    </row>
    <row r="101" spans="1:27" ht="15.05" hidden="1" customHeight="1">
      <c r="A101" s="40"/>
      <c r="B101" s="75"/>
      <c r="C101" s="74"/>
      <c r="D101" s="58"/>
      <c r="E101" s="57"/>
      <c r="F101" s="57"/>
      <c r="G101" s="57"/>
      <c r="H101" s="60"/>
      <c r="I101" s="60"/>
      <c r="J101" s="60"/>
      <c r="K101" s="60"/>
      <c r="L101" s="60"/>
      <c r="M101" s="60"/>
      <c r="N101" s="60"/>
      <c r="O101" s="59"/>
      <c r="P101" s="59"/>
      <c r="Q101" s="59"/>
      <c r="R101" s="59"/>
      <c r="S101" s="59"/>
      <c r="T101" s="59"/>
      <c r="U101" s="57"/>
      <c r="V101" s="57"/>
      <c r="W101" s="57"/>
      <c r="X101" s="57"/>
      <c r="Y101" s="56"/>
    </row>
    <row r="102" spans="1:27" ht="14.4" hidden="1">
      <c r="A102" s="40"/>
      <c r="B102" s="75"/>
      <c r="C102" s="74"/>
      <c r="D102" s="58"/>
      <c r="E102" s="57"/>
      <c r="F102" s="1212" t="s">
        <v>232</v>
      </c>
      <c r="G102" s="1212"/>
      <c r="H102" s="1212"/>
      <c r="I102" s="1212"/>
      <c r="J102" s="1212"/>
      <c r="K102" s="1212"/>
      <c r="L102" s="1212"/>
      <c r="M102" s="1212"/>
      <c r="N102" s="1212"/>
      <c r="O102" s="1212"/>
      <c r="P102" s="1212"/>
      <c r="Q102" s="1212"/>
      <c r="R102" s="1212"/>
      <c r="S102" s="1212"/>
      <c r="T102" s="1212"/>
      <c r="U102" s="1212"/>
      <c r="V102" s="1212"/>
      <c r="W102" s="1212"/>
      <c r="X102" s="1212"/>
      <c r="Y102" s="56"/>
    </row>
    <row r="103" spans="1:27" ht="14.4" hidden="1">
      <c r="A103" s="40"/>
      <c r="B103" s="75"/>
      <c r="C103" s="74"/>
      <c r="D103" s="58"/>
      <c r="E103" s="57"/>
      <c r="F103" s="57"/>
      <c r="G103" s="57"/>
      <c r="H103" s="57"/>
      <c r="I103" s="57"/>
      <c r="J103" s="57"/>
      <c r="K103" s="57"/>
      <c r="L103" s="57"/>
      <c r="M103" s="57"/>
      <c r="N103" s="57"/>
      <c r="O103" s="57"/>
      <c r="P103" s="57"/>
      <c r="Q103" s="57"/>
      <c r="R103" s="57"/>
      <c r="S103" s="57"/>
      <c r="T103" s="57"/>
      <c r="U103" s="57"/>
      <c r="V103" s="57"/>
      <c r="W103" s="57"/>
      <c r="X103" s="57"/>
      <c r="Y103" s="56"/>
    </row>
    <row r="104" spans="1:27" ht="14.4" hidden="1">
      <c r="A104" s="40"/>
      <c r="B104" s="75"/>
      <c r="C104" s="74"/>
      <c r="D104" s="58"/>
      <c r="E104" s="57"/>
      <c r="F104" s="57"/>
      <c r="G104" s="57"/>
      <c r="H104" s="57"/>
      <c r="I104" s="57"/>
      <c r="J104" s="57"/>
      <c r="K104" s="57"/>
      <c r="L104" s="57"/>
      <c r="M104" s="57"/>
      <c r="N104" s="57"/>
      <c r="O104" s="57"/>
      <c r="P104" s="57"/>
      <c r="Q104" s="57"/>
      <c r="R104" s="57"/>
      <c r="S104" s="57"/>
      <c r="T104" s="57"/>
      <c r="U104" s="57"/>
      <c r="V104" s="57"/>
      <c r="W104" s="57"/>
      <c r="X104" s="57"/>
      <c r="Y104" s="56"/>
    </row>
    <row r="105" spans="1:27" ht="14.4" hidden="1">
      <c r="A105" s="40"/>
      <c r="B105" s="75"/>
      <c r="C105" s="74"/>
      <c r="D105" s="58"/>
      <c r="E105" s="57"/>
      <c r="F105" s="57"/>
      <c r="G105" s="57"/>
      <c r="H105" s="57"/>
      <c r="I105" s="57"/>
      <c r="J105" s="57"/>
      <c r="K105" s="57"/>
      <c r="L105" s="57"/>
      <c r="M105" s="57"/>
      <c r="N105" s="57"/>
      <c r="O105" s="57"/>
      <c r="P105" s="57"/>
      <c r="Q105" s="57"/>
      <c r="R105" s="57"/>
      <c r="S105" s="57"/>
      <c r="T105" s="57"/>
      <c r="U105" s="57"/>
      <c r="V105" s="57"/>
      <c r="W105" s="57"/>
      <c r="X105" s="57"/>
      <c r="Y105" s="56"/>
    </row>
    <row r="106" spans="1:27" ht="14.4" hidden="1">
      <c r="A106" s="40"/>
      <c r="B106" s="75"/>
      <c r="C106" s="74"/>
      <c r="D106" s="58"/>
      <c r="E106" s="57"/>
      <c r="F106" s="57"/>
      <c r="G106" s="57"/>
      <c r="H106" s="57"/>
      <c r="I106" s="57"/>
      <c r="J106" s="57"/>
      <c r="K106" s="57"/>
      <c r="L106" s="57"/>
      <c r="M106" s="57"/>
      <c r="N106" s="57"/>
      <c r="O106" s="57"/>
      <c r="P106" s="57"/>
      <c r="Q106" s="57"/>
      <c r="R106" s="57"/>
      <c r="S106" s="57"/>
      <c r="T106" s="57"/>
      <c r="U106" s="57"/>
      <c r="V106" s="57"/>
      <c r="W106" s="57"/>
      <c r="X106" s="57"/>
      <c r="Y106" s="56"/>
    </row>
    <row r="107" spans="1:27" ht="14.4" hidden="1">
      <c r="A107" s="40"/>
      <c r="B107" s="75"/>
      <c r="C107" s="74"/>
      <c r="D107" s="58"/>
      <c r="E107" s="57"/>
      <c r="F107" s="57"/>
      <c r="G107" s="57"/>
      <c r="H107" s="57"/>
      <c r="I107" s="57"/>
      <c r="J107" s="57"/>
      <c r="K107" s="57"/>
      <c r="L107" s="57"/>
      <c r="M107" s="57"/>
      <c r="N107" s="57"/>
      <c r="O107" s="57"/>
      <c r="P107" s="57"/>
      <c r="Q107" s="57"/>
      <c r="R107" s="57"/>
      <c r="S107" s="57"/>
      <c r="T107" s="57"/>
      <c r="U107" s="57"/>
      <c r="V107" s="57"/>
      <c r="W107" s="57"/>
      <c r="X107" s="57"/>
      <c r="Y107" s="56"/>
    </row>
    <row r="108" spans="1:27" ht="14.4" hidden="1">
      <c r="A108" s="40"/>
      <c r="B108" s="75"/>
      <c r="C108" s="74"/>
      <c r="D108" s="58"/>
      <c r="E108" s="57"/>
      <c r="F108" s="57"/>
      <c r="G108" s="57"/>
      <c r="H108" s="57"/>
      <c r="I108" s="57"/>
      <c r="J108" s="57"/>
      <c r="K108" s="57"/>
      <c r="L108" s="57"/>
      <c r="M108" s="57"/>
      <c r="N108" s="57"/>
      <c r="O108" s="57"/>
      <c r="P108" s="57"/>
      <c r="Q108" s="57"/>
      <c r="R108" s="57"/>
      <c r="S108" s="57"/>
      <c r="T108" s="57"/>
      <c r="U108" s="57"/>
      <c r="V108" s="57"/>
      <c r="W108" s="57"/>
      <c r="X108" s="57"/>
      <c r="Y108" s="56"/>
    </row>
    <row r="109" spans="1:27" ht="14.4" hidden="1">
      <c r="A109" s="40"/>
      <c r="B109" s="75"/>
      <c r="C109" s="74"/>
      <c r="D109" s="58"/>
      <c r="E109" s="57"/>
      <c r="F109" s="57"/>
      <c r="G109" s="57"/>
      <c r="H109" s="57"/>
      <c r="I109" s="57"/>
      <c r="J109" s="57"/>
      <c r="K109" s="57"/>
      <c r="L109" s="57"/>
      <c r="M109" s="57"/>
      <c r="N109" s="57"/>
      <c r="O109" s="57"/>
      <c r="P109" s="57"/>
      <c r="Q109" s="57"/>
      <c r="R109" s="57"/>
      <c r="S109" s="57"/>
      <c r="T109" s="57"/>
      <c r="U109" s="57"/>
      <c r="V109" s="57"/>
      <c r="W109" s="57"/>
      <c r="X109" s="57"/>
      <c r="Y109" s="56"/>
    </row>
    <row r="110" spans="1:27" ht="14.4" hidden="1">
      <c r="A110" s="40"/>
      <c r="B110" s="75"/>
      <c r="C110" s="74"/>
      <c r="D110" s="58"/>
      <c r="E110" s="57"/>
      <c r="F110" s="57"/>
      <c r="G110" s="57"/>
      <c r="H110" s="57"/>
      <c r="I110" s="57"/>
      <c r="J110" s="57"/>
      <c r="K110" s="57"/>
      <c r="L110" s="57"/>
      <c r="M110" s="57"/>
      <c r="N110" s="57"/>
      <c r="O110" s="57"/>
      <c r="P110" s="57"/>
      <c r="Q110" s="57"/>
      <c r="R110" s="57"/>
      <c r="S110" s="57"/>
      <c r="T110" s="57"/>
      <c r="U110" s="57"/>
      <c r="V110" s="57"/>
      <c r="W110" s="57"/>
      <c r="X110" s="57"/>
      <c r="Y110" s="56"/>
    </row>
    <row r="111" spans="1:27" ht="29.95" hidden="1" customHeight="1">
      <c r="A111" s="40"/>
      <c r="B111" s="75"/>
      <c r="C111" s="74"/>
      <c r="D111" s="58"/>
      <c r="E111" s="57"/>
      <c r="F111" s="57"/>
      <c r="G111" s="57"/>
      <c r="H111" s="57"/>
      <c r="I111" s="57"/>
      <c r="J111" s="57"/>
      <c r="K111" s="57"/>
      <c r="L111" s="57"/>
      <c r="M111" s="57"/>
      <c r="N111" s="57"/>
      <c r="O111" s="57"/>
      <c r="P111" s="57"/>
      <c r="Q111" s="57"/>
      <c r="R111" s="57"/>
      <c r="S111" s="57"/>
      <c r="T111" s="57"/>
      <c r="U111" s="57"/>
      <c r="V111" s="57"/>
      <c r="W111" s="57"/>
      <c r="X111" s="57"/>
      <c r="Y111" s="56"/>
    </row>
    <row r="112" spans="1:27" ht="31.6" hidden="1" customHeight="1">
      <c r="A112" s="40"/>
      <c r="B112" s="75"/>
      <c r="C112" s="74"/>
      <c r="D112" s="58"/>
      <c r="E112" s="57"/>
      <c r="F112" s="57"/>
      <c r="G112" s="57"/>
      <c r="H112" s="57"/>
      <c r="I112" s="57"/>
      <c r="J112" s="57"/>
      <c r="K112" s="57"/>
      <c r="L112" s="57"/>
      <c r="M112" s="57"/>
      <c r="N112" s="57"/>
      <c r="O112" s="57"/>
      <c r="P112" s="57"/>
      <c r="Q112" s="57"/>
      <c r="R112" s="57"/>
      <c r="S112" s="57"/>
      <c r="T112" s="57"/>
      <c r="U112" s="57"/>
      <c r="V112" s="57"/>
      <c r="W112" s="57"/>
      <c r="X112" s="57"/>
      <c r="Y112" s="56"/>
    </row>
    <row r="113" spans="1:25" ht="15.05" customHeight="1">
      <c r="A113" s="40"/>
      <c r="B113" s="73"/>
      <c r="C113" s="72"/>
      <c r="D113" s="55"/>
      <c r="E113" s="54"/>
      <c r="F113" s="54"/>
      <c r="G113" s="54"/>
      <c r="H113" s="54"/>
      <c r="I113" s="54"/>
      <c r="J113" s="54"/>
      <c r="K113" s="54"/>
      <c r="L113" s="54"/>
      <c r="M113" s="54"/>
      <c r="N113" s="54"/>
      <c r="O113" s="54"/>
      <c r="P113" s="54"/>
      <c r="Q113" s="54"/>
      <c r="R113" s="54"/>
      <c r="S113" s="54"/>
      <c r="T113" s="54"/>
      <c r="U113" s="54"/>
      <c r="V113" s="54"/>
      <c r="W113" s="54"/>
      <c r="X113" s="54"/>
      <c r="Y113" s="53"/>
    </row>
  </sheetData>
  <sheetProtection password="FA9C" sheet="1" objects="1" scenarios="1" formatColumns="0" formatRows="0"/>
  <dataConsolidate/>
  <mergeCells count="28">
    <mergeCell ref="H60:X60"/>
    <mergeCell ref="H82:X82"/>
    <mergeCell ref="E46:X57"/>
    <mergeCell ref="E70:T70"/>
    <mergeCell ref="E60:G60"/>
    <mergeCell ref="H59:X59"/>
    <mergeCell ref="E59:G59"/>
    <mergeCell ref="E71:T71"/>
    <mergeCell ref="H61:X61"/>
    <mergeCell ref="F102:X102"/>
    <mergeCell ref="F100:S100"/>
    <mergeCell ref="E82:G82"/>
    <mergeCell ref="E98:X98"/>
    <mergeCell ref="E81:U81"/>
    <mergeCell ref="H84:X84"/>
    <mergeCell ref="B2:G2"/>
    <mergeCell ref="B3:C3"/>
    <mergeCell ref="E7:X19"/>
    <mergeCell ref="P23:W23"/>
    <mergeCell ref="E58:U58"/>
    <mergeCell ref="B5:Y5"/>
    <mergeCell ref="E41:X45"/>
    <mergeCell ref="F21:M21"/>
    <mergeCell ref="P21:X21"/>
    <mergeCell ref="P22:X22"/>
    <mergeCell ref="E35:X39"/>
    <mergeCell ref="F22:M22"/>
    <mergeCell ref="E40:X40"/>
  </mergeCells>
  <phoneticPr fontId="9"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REQUEST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oleObject progId="Word.Document.8" shapeId="193537" r:id="rId4"/>
  </oleObjects>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7"/>
  <sheetViews>
    <sheetView showGridLines="0" zoomScaleNormal="100" workbookViewId="0"/>
  </sheetViews>
  <sheetFormatPr defaultColWidth="9.125" defaultRowHeight="11.8"/>
  <cols>
    <col min="1" max="1" width="30.75" style="12" customWidth="1"/>
    <col min="2" max="2" width="80.75" style="12" customWidth="1"/>
    <col min="3" max="3" width="30.75" style="12" customWidth="1"/>
    <col min="4" max="16384" width="9.125" style="11"/>
  </cols>
  <sheetData>
    <row r="1" spans="1:4" ht="24.05" customHeight="1">
      <c r="A1" s="110" t="s">
        <v>69</v>
      </c>
      <c r="B1" s="110" t="s">
        <v>70</v>
      </c>
      <c r="C1" s="110" t="s">
        <v>71</v>
      </c>
      <c r="D1" s="10"/>
    </row>
    <row r="2" spans="1:4">
      <c r="A2" s="1189">
        <v>44677.703310185185</v>
      </c>
      <c r="B2" s="12" t="s">
        <v>760</v>
      </c>
      <c r="C2" s="12" t="s">
        <v>439</v>
      </c>
    </row>
    <row r="3" spans="1:4">
      <c r="A3" s="1189">
        <v>44677.703321759262</v>
      </c>
      <c r="B3" s="12" t="s">
        <v>761</v>
      </c>
      <c r="C3" s="12" t="s">
        <v>439</v>
      </c>
    </row>
    <row r="4" spans="1:4">
      <c r="A4" s="1189">
        <v>44677.703379629631</v>
      </c>
      <c r="B4" s="12" t="s">
        <v>760</v>
      </c>
      <c r="C4" s="12" t="s">
        <v>439</v>
      </c>
    </row>
    <row r="5" spans="1:4">
      <c r="A5" s="1189">
        <v>44677.7033912037</v>
      </c>
      <c r="B5" s="12" t="s">
        <v>761</v>
      </c>
      <c r="C5" s="12" t="s">
        <v>439</v>
      </c>
    </row>
    <row r="6" spans="1:4">
      <c r="A6" s="1189">
        <v>44677.707662037035</v>
      </c>
      <c r="B6" s="12" t="s">
        <v>760</v>
      </c>
      <c r="C6" s="12" t="s">
        <v>439</v>
      </c>
    </row>
    <row r="7" spans="1:4">
      <c r="A7" s="1189">
        <v>44677.707673611112</v>
      </c>
      <c r="B7" s="12" t="s">
        <v>761</v>
      </c>
      <c r="C7" s="12" t="s">
        <v>439</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tabColor rgb="FFCCCCFF"/>
  </sheetPr>
  <dimension ref="A1:L54"/>
  <sheetViews>
    <sheetView showGridLines="0" tabSelected="1" topLeftCell="D1" zoomScaleNormal="100" workbookViewId="0">
      <selection activeCell="F36" sqref="F36"/>
    </sheetView>
  </sheetViews>
  <sheetFormatPr defaultColWidth="9.125" defaultRowHeight="11.8"/>
  <cols>
    <col min="1" max="1" width="10.75" style="190" hidden="1" customWidth="1"/>
    <col min="2" max="2" width="10.75" style="85" hidden="1" customWidth="1"/>
    <col min="3" max="3" width="3.75" style="19" hidden="1" customWidth="1"/>
    <col min="4" max="4" width="1.75" style="22" customWidth="1"/>
    <col min="5" max="5" width="55.25" style="22" customWidth="1"/>
    <col min="6" max="6" width="50.75" style="22" customWidth="1"/>
    <col min="7" max="7" width="3.75" style="21" customWidth="1"/>
    <col min="8" max="8" width="9.125" style="22"/>
    <col min="9" max="9" width="9.125" style="52"/>
    <col min="10" max="10" width="30" style="22" customWidth="1"/>
    <col min="11" max="16384" width="9.125" style="22"/>
  </cols>
  <sheetData>
    <row r="1" spans="1:12" s="362" customFormat="1" ht="2.95" customHeight="1">
      <c r="A1" s="360"/>
      <c r="B1" s="361"/>
      <c r="F1" s="362">
        <v>26454467</v>
      </c>
      <c r="G1" s="363"/>
      <c r="I1" s="363"/>
    </row>
    <row r="2" spans="1:12" s="18" customFormat="1" ht="14.4">
      <c r="A2" s="189"/>
      <c r="B2" s="85"/>
      <c r="E2" s="368" t="str">
        <f>"Код шаблона: " &amp; GetCode()</f>
        <v>Код шаблона: FAS.JKH.OPEN.INFO.REQUEST.WARM</v>
      </c>
      <c r="F2" s="410"/>
      <c r="G2" s="367"/>
      <c r="H2" s="367"/>
      <c r="I2" s="367"/>
      <c r="J2" s="367"/>
      <c r="K2" s="367"/>
      <c r="L2" s="367"/>
    </row>
    <row r="3" spans="1:12" ht="14.4">
      <c r="E3" s="369" t="str">
        <f>"Версия " &amp; GetVersion()</f>
        <v>Версия 1.0.2</v>
      </c>
      <c r="F3" s="410"/>
      <c r="G3" s="40"/>
      <c r="H3" s="40"/>
      <c r="I3" s="40"/>
      <c r="J3" s="40"/>
      <c r="K3" s="40"/>
      <c r="L3" s="252"/>
    </row>
    <row r="4" spans="1:12" s="347" customFormat="1" ht="5.9">
      <c r="A4" s="341"/>
      <c r="B4" s="342"/>
      <c r="C4" s="343"/>
      <c r="D4" s="344"/>
      <c r="E4" s="364"/>
      <c r="F4" s="365"/>
      <c r="G4" s="366"/>
      <c r="I4" s="348"/>
    </row>
    <row r="5" spans="1:12" ht="38.950000000000003" customHeight="1">
      <c r="D5" s="23"/>
      <c r="E5" s="1218" t="s">
        <v>755</v>
      </c>
      <c r="F5" s="1219"/>
      <c r="G5" s="405"/>
      <c r="J5" s="288"/>
    </row>
    <row r="6" spans="1:12" s="347" customFormat="1" ht="5.9">
      <c r="A6" s="341"/>
      <c r="B6" s="342"/>
      <c r="C6" s="343"/>
      <c r="D6" s="344"/>
      <c r="E6" s="349"/>
      <c r="F6" s="350"/>
      <c r="G6" s="351"/>
      <c r="I6" s="348"/>
    </row>
    <row r="7" spans="1:12" ht="27.5">
      <c r="D7" s="23"/>
      <c r="E7" s="24" t="s">
        <v>51</v>
      </c>
      <c r="F7" s="307" t="s">
        <v>102</v>
      </c>
      <c r="G7" s="359"/>
    </row>
    <row r="8" spans="1:12" s="347" customFormat="1" ht="5.9">
      <c r="A8" s="341"/>
      <c r="B8" s="342"/>
      <c r="C8" s="343"/>
      <c r="D8" s="344"/>
      <c r="E8" s="345"/>
      <c r="F8" s="346"/>
      <c r="G8" s="344"/>
      <c r="I8" s="348"/>
    </row>
    <row r="9" spans="1:12" ht="27.5">
      <c r="D9" s="23"/>
      <c r="E9" s="24" t="s">
        <v>456</v>
      </c>
      <c r="F9" s="325" t="s">
        <v>84</v>
      </c>
      <c r="G9" s="358"/>
    </row>
    <row r="10" spans="1:12" s="347" customFormat="1" ht="5.9">
      <c r="A10" s="352"/>
      <c r="B10" s="342"/>
      <c r="C10" s="343"/>
      <c r="D10" s="353"/>
      <c r="E10" s="349"/>
      <c r="F10" s="354"/>
      <c r="G10" s="355"/>
      <c r="I10" s="348"/>
    </row>
    <row r="11" spans="1:12" ht="27.5">
      <c r="A11" s="192"/>
      <c r="D11" s="23"/>
      <c r="E11" s="78" t="s">
        <v>454</v>
      </c>
      <c r="F11" s="1190" t="s">
        <v>1102</v>
      </c>
      <c r="G11" s="356"/>
    </row>
    <row r="12" spans="1:12" ht="27.5">
      <c r="D12" s="23"/>
      <c r="E12" s="78" t="s">
        <v>455</v>
      </c>
      <c r="F12" s="1190" t="s">
        <v>1103</v>
      </c>
      <c r="G12" s="358"/>
    </row>
    <row r="13" spans="1:12" s="347" customFormat="1" ht="5.9">
      <c r="A13" s="352"/>
      <c r="B13" s="342"/>
      <c r="C13" s="343"/>
      <c r="D13" s="353"/>
      <c r="E13" s="349"/>
      <c r="F13" s="354"/>
      <c r="G13" s="355"/>
      <c r="I13" s="348"/>
    </row>
    <row r="14" spans="1:12" ht="27.5">
      <c r="D14" s="23"/>
      <c r="E14" s="78" t="s">
        <v>367</v>
      </c>
      <c r="F14" s="1161" t="s">
        <v>41</v>
      </c>
      <c r="G14" s="358"/>
    </row>
    <row r="15" spans="1:12" ht="27.5" hidden="1">
      <c r="D15" s="23"/>
      <c r="E15" s="78" t="s">
        <v>298</v>
      </c>
      <c r="F15" s="308" t="s">
        <v>762</v>
      </c>
      <c r="G15" s="358"/>
    </row>
    <row r="16" spans="1:12" ht="27.5" hidden="1">
      <c r="D16" s="23"/>
      <c r="E16" s="78" t="s">
        <v>573</v>
      </c>
      <c r="F16" s="308"/>
      <c r="G16" s="358"/>
    </row>
    <row r="17" spans="1:9" ht="19.649999999999999">
      <c r="D17" s="23"/>
      <c r="E17" s="24"/>
      <c r="F17" s="1053" t="s">
        <v>679</v>
      </c>
      <c r="G17" s="20"/>
    </row>
    <row r="18" spans="1:9" s="1052" customFormat="1" ht="4.5999999999999996" hidden="1">
      <c r="A18" s="1049"/>
      <c r="B18" s="1047"/>
      <c r="C18" s="1050"/>
      <c r="D18" s="1051"/>
      <c r="E18" s="1045"/>
      <c r="F18" s="1044"/>
      <c r="G18" s="1051"/>
      <c r="I18" s="1048"/>
    </row>
    <row r="19" spans="1:9" ht="27.5">
      <c r="D19" s="23"/>
      <c r="E19" s="1046" t="s">
        <v>677</v>
      </c>
      <c r="F19" s="1162" t="s">
        <v>762</v>
      </c>
      <c r="G19" s="358"/>
    </row>
    <row r="20" spans="1:9" ht="27.5">
      <c r="D20" s="23"/>
      <c r="E20" s="1046" t="s">
        <v>678</v>
      </c>
      <c r="F20" s="1161" t="s">
        <v>2078</v>
      </c>
      <c r="G20" s="358"/>
    </row>
    <row r="21" spans="1:9" s="1052" customFormat="1" ht="4.5999999999999996" hidden="1">
      <c r="A21" s="1049"/>
      <c r="B21" s="1047"/>
      <c r="C21" s="1050"/>
      <c r="D21" s="1051"/>
      <c r="E21" s="1045"/>
      <c r="F21" s="1044"/>
      <c r="G21" s="1051"/>
      <c r="I21" s="1048"/>
    </row>
    <row r="22" spans="1:9" ht="19.649999999999999" hidden="1">
      <c r="D22" s="23"/>
      <c r="E22" s="24"/>
      <c r="F22" s="413" t="s">
        <v>580</v>
      </c>
      <c r="G22" s="20"/>
    </row>
    <row r="23" spans="1:9" s="1069" customFormat="1" ht="4.5999999999999996" hidden="1">
      <c r="A23" s="1066"/>
      <c r="B23" s="1064"/>
      <c r="C23" s="1067"/>
      <c r="D23" s="1068"/>
      <c r="E23" s="1045"/>
      <c r="F23" s="1044"/>
      <c r="G23" s="1068"/>
      <c r="I23" s="1065"/>
    </row>
    <row r="24" spans="1:9" ht="27.5" hidden="1">
      <c r="D24" s="23"/>
      <c r="E24" s="1054" t="s">
        <v>680</v>
      </c>
      <c r="F24" s="308"/>
      <c r="G24" s="358"/>
    </row>
    <row r="25" spans="1:9" ht="27.5" hidden="1">
      <c r="D25" s="23"/>
      <c r="E25" s="1054" t="s">
        <v>681</v>
      </c>
      <c r="F25" s="310"/>
      <c r="G25" s="358"/>
    </row>
    <row r="26" spans="1:9" s="1069" customFormat="1" ht="4.5999999999999996" hidden="1">
      <c r="A26" s="1066"/>
      <c r="B26" s="1064"/>
      <c r="C26" s="1067"/>
      <c r="D26" s="1068"/>
      <c r="E26" s="1045"/>
      <c r="F26" s="1044"/>
      <c r="G26" s="1068"/>
      <c r="I26" s="1065"/>
    </row>
    <row r="27" spans="1:9" s="347" customFormat="1" ht="35.200000000000003" customHeight="1">
      <c r="A27" s="352"/>
      <c r="B27" s="342"/>
      <c r="C27" s="343"/>
      <c r="D27" s="353"/>
      <c r="E27" s="349"/>
      <c r="F27" s="354"/>
      <c r="G27" s="355"/>
      <c r="I27" s="348"/>
    </row>
    <row r="28" spans="1:9" ht="27.5">
      <c r="D28" s="23"/>
      <c r="E28" s="78" t="s">
        <v>169</v>
      </c>
      <c r="F28" s="325" t="s">
        <v>84</v>
      </c>
      <c r="G28" s="358"/>
    </row>
    <row r="29" spans="1:9" ht="27.5">
      <c r="C29" s="27"/>
      <c r="D29" s="28"/>
      <c r="E29" s="29" t="s">
        <v>78</v>
      </c>
      <c r="F29" s="309" t="s">
        <v>1134</v>
      </c>
      <c r="G29" s="357"/>
    </row>
    <row r="30" spans="1:9" ht="27.5" hidden="1">
      <c r="C30" s="27"/>
      <c r="D30" s="28"/>
      <c r="E30" s="49" t="s">
        <v>202</v>
      </c>
      <c r="F30" s="310"/>
      <c r="G30" s="357"/>
    </row>
    <row r="31" spans="1:9" ht="27.5">
      <c r="C31" s="27"/>
      <c r="D31" s="28"/>
      <c r="E31" s="29" t="s">
        <v>52</v>
      </c>
      <c r="F31" s="309" t="s">
        <v>1135</v>
      </c>
      <c r="G31" s="357"/>
    </row>
    <row r="32" spans="1:9" ht="27.5">
      <c r="C32" s="27"/>
      <c r="D32" s="28"/>
      <c r="E32" s="29" t="s">
        <v>53</v>
      </c>
      <c r="F32" s="309" t="s">
        <v>1131</v>
      </c>
      <c r="G32" s="357"/>
      <c r="H32" s="30"/>
    </row>
    <row r="33" spans="1:9" s="347" customFormat="1" ht="5.9">
      <c r="A33" s="352"/>
      <c r="B33" s="342"/>
      <c r="C33" s="343"/>
      <c r="D33" s="353"/>
      <c r="E33" s="349"/>
      <c r="F33" s="354"/>
      <c r="G33" s="355"/>
      <c r="I33" s="348"/>
    </row>
    <row r="34" spans="1:9" ht="27.5">
      <c r="A34" s="191"/>
      <c r="D34" s="25"/>
      <c r="E34" s="749" t="s">
        <v>637</v>
      </c>
      <c r="F34" s="1163" t="s">
        <v>639</v>
      </c>
      <c r="G34" s="356"/>
    </row>
    <row r="35" spans="1:9" s="347" customFormat="1" ht="5.9">
      <c r="A35" s="352"/>
      <c r="B35" s="342"/>
      <c r="C35" s="343"/>
      <c r="D35" s="353"/>
      <c r="E35" s="349"/>
      <c r="F35" s="354"/>
      <c r="G35" s="355"/>
      <c r="I35" s="348"/>
    </row>
    <row r="36" spans="1:9" ht="27.5">
      <c r="A36" s="191"/>
      <c r="D36" s="25"/>
      <c r="E36" s="78" t="s">
        <v>242</v>
      </c>
      <c r="F36" s="1163" t="s">
        <v>203</v>
      </c>
      <c r="G36" s="356"/>
    </row>
    <row r="37" spans="1:9" s="347" customFormat="1" ht="5.9" hidden="1">
      <c r="A37" s="341"/>
      <c r="B37" s="342"/>
      <c r="C37" s="343"/>
      <c r="D37" s="344"/>
      <c r="E37" s="345"/>
      <c r="F37" s="346"/>
      <c r="G37" s="344"/>
      <c r="I37" s="348"/>
    </row>
    <row r="38" spans="1:9" s="1057" customFormat="1" ht="5.9" hidden="1">
      <c r="A38" s="1060"/>
      <c r="B38" s="1055"/>
      <c r="C38" s="1056"/>
      <c r="D38" s="1061"/>
      <c r="E38" s="1059"/>
      <c r="F38" s="1062"/>
      <c r="G38" s="1063"/>
      <c r="I38" s="1058"/>
    </row>
    <row r="39" spans="1:9" s="347" customFormat="1" ht="5.9">
      <c r="A39" s="352"/>
      <c r="B39" s="342"/>
      <c r="C39" s="343"/>
      <c r="D39" s="353"/>
      <c r="E39" s="349"/>
      <c r="F39" s="354"/>
      <c r="G39" s="355"/>
      <c r="I39" s="348"/>
    </row>
    <row r="40" spans="1:9" ht="27.5">
      <c r="A40" s="193"/>
      <c r="B40" s="87"/>
      <c r="D40" s="32"/>
      <c r="E40" s="31" t="s">
        <v>523</v>
      </c>
      <c r="F40" s="1191" t="s">
        <v>2079</v>
      </c>
      <c r="G40" s="356"/>
    </row>
    <row r="41" spans="1:9" ht="27.5">
      <c r="A41" s="193"/>
      <c r="B41" s="87"/>
      <c r="D41" s="32"/>
      <c r="E41" s="38" t="s">
        <v>524</v>
      </c>
      <c r="F41" s="1191" t="s">
        <v>2080</v>
      </c>
      <c r="G41" s="356"/>
    </row>
    <row r="42" spans="1:9" ht="19.649999999999999">
      <c r="D42" s="23"/>
      <c r="E42" s="24"/>
      <c r="F42" s="413" t="s">
        <v>556</v>
      </c>
      <c r="G42" s="20"/>
    </row>
    <row r="43" spans="1:9" ht="27.5">
      <c r="A43" s="193"/>
      <c r="D43" s="20"/>
      <c r="E43" s="411" t="s">
        <v>86</v>
      </c>
      <c r="F43" s="1191" t="s">
        <v>2081</v>
      </c>
      <c r="G43" s="356"/>
    </row>
    <row r="44" spans="1:9" ht="27.5">
      <c r="A44" s="193"/>
      <c r="B44" s="87"/>
      <c r="D44" s="32"/>
      <c r="E44" s="411" t="s">
        <v>87</v>
      </c>
      <c r="F44" s="1191" t="s">
        <v>2082</v>
      </c>
      <c r="G44" s="356"/>
    </row>
    <row r="45" spans="1:9" ht="27.5">
      <c r="A45" s="193"/>
      <c r="B45" s="87"/>
      <c r="D45" s="32"/>
      <c r="E45" s="411" t="s">
        <v>557</v>
      </c>
      <c r="F45" s="1191" t="s">
        <v>2084</v>
      </c>
      <c r="G45" s="356"/>
    </row>
    <row r="46" spans="1:9" ht="27.5">
      <c r="D46" s="23"/>
      <c r="E46" s="412" t="s">
        <v>558</v>
      </c>
      <c r="F46" s="1191" t="s">
        <v>2083</v>
      </c>
      <c r="G46" s="358"/>
    </row>
    <row r="47" spans="1:9" ht="2.95" customHeight="1">
      <c r="A47" s="193"/>
      <c r="D47" s="20"/>
      <c r="F47" s="156"/>
      <c r="G47" s="26"/>
    </row>
    <row r="48" spans="1:9" ht="69.05" customHeight="1">
      <c r="A48" s="193"/>
      <c r="B48" s="87"/>
      <c r="D48" s="1175" t="s">
        <v>756</v>
      </c>
      <c r="E48" s="1221" t="s">
        <v>754</v>
      </c>
      <c r="F48" s="1221"/>
      <c r="G48" s="26"/>
    </row>
    <row r="49" spans="1:9" ht="19.649999999999999">
      <c r="A49" s="193"/>
      <c r="B49" s="87"/>
      <c r="D49" s="32"/>
      <c r="E49" s="31"/>
      <c r="F49" s="157"/>
      <c r="G49" s="26"/>
    </row>
    <row r="50" spans="1:9" ht="19.649999999999999">
      <c r="A50" s="193"/>
      <c r="B50" s="87"/>
      <c r="D50" s="32"/>
      <c r="E50" s="38"/>
      <c r="F50" s="157"/>
      <c r="G50" s="26"/>
    </row>
    <row r="51" spans="1:9" ht="19.649999999999999">
      <c r="A51" s="193"/>
      <c r="B51" s="87"/>
      <c r="D51" s="32"/>
      <c r="E51" s="31"/>
      <c r="F51" s="157"/>
      <c r="G51" s="26"/>
    </row>
    <row r="54" spans="1:9">
      <c r="E54" s="1220"/>
      <c r="F54" s="1220"/>
      <c r="G54" s="1220"/>
      <c r="H54" s="1220"/>
      <c r="I54" s="1220"/>
    </row>
  </sheetData>
  <sheetProtection password="FA9C" sheet="1" objects="1" scenarios="1" formatColumns="0" formatRows="0"/>
  <dataConsolidate link="1"/>
  <mergeCells count="3">
    <mergeCell ref="E5:F5"/>
    <mergeCell ref="E54:I54"/>
    <mergeCell ref="E48:F48"/>
  </mergeCells>
  <phoneticPr fontId="9" type="noConversion"/>
  <dataValidations xWindow="446" yWindow="425" count="6">
    <dataValidation type="textLength" operator="lessThanOrEqual" allowBlank="1" showInputMessage="1" showErrorMessage="1" errorTitle="Ошибка" error="Допускается ввод не более 900 символов!" sqref="F25:F26 F30 F40:F41 F18 F43:F46 F23 F20:F21 F49:F51">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1">
    <tabColor rgb="FFCCCCFF"/>
    <pageSetUpPr fitToPage="1"/>
  </sheetPr>
  <dimension ref="A1:IV20"/>
  <sheetViews>
    <sheetView showGridLines="0" topLeftCell="C3" zoomScaleNormal="100" workbookViewId="0">
      <selection activeCell="E35" sqref="E35"/>
    </sheetView>
  </sheetViews>
  <sheetFormatPr defaultColWidth="9.125" defaultRowHeight="14.4"/>
  <cols>
    <col min="1" max="1" width="9.125" style="119" hidden="1" customWidth="1"/>
    <col min="2" max="2" width="9.125" style="35" hidden="1" customWidth="1"/>
    <col min="3" max="3" width="3.75" style="223" customWidth="1"/>
    <col min="4" max="4" width="6.25" style="35" customWidth="1"/>
    <col min="5" max="5" width="46.375" style="35" customWidth="1"/>
    <col min="6" max="6" width="3.75" style="35" customWidth="1"/>
    <col min="7" max="7" width="5.75" style="35" customWidth="1"/>
    <col min="8" max="8" width="41.375" style="35" bestFit="1" customWidth="1"/>
    <col min="9" max="9" width="3.75" style="35" customWidth="1"/>
    <col min="10" max="10" width="5.75" style="35" customWidth="1"/>
    <col min="11" max="11" width="32.625" style="35" customWidth="1"/>
    <col min="12" max="12" width="14.875" style="35" customWidth="1"/>
    <col min="13" max="13" width="3.75" style="203" hidden="1" customWidth="1"/>
    <col min="14" max="16" width="9.125" style="203" hidden="1" customWidth="1"/>
    <col min="17" max="17" width="25.75" style="335" hidden="1" customWidth="1"/>
    <col min="18" max="18" width="14.375" style="203" hidden="1" customWidth="1"/>
    <col min="19" max="22" width="9.125" style="332"/>
    <col min="23" max="16384" width="9.125" style="35"/>
  </cols>
  <sheetData>
    <row r="1" spans="1:256" s="194" customFormat="1" ht="16.55" hidden="1" customHeight="1">
      <c r="C1" s="327"/>
      <c r="H1" s="327"/>
      <c r="I1" s="327"/>
      <c r="J1" s="327"/>
      <c r="K1" s="327" t="s">
        <v>492</v>
      </c>
      <c r="L1" s="336" t="s">
        <v>399</v>
      </c>
      <c r="M1" s="371" t="s">
        <v>491</v>
      </c>
      <c r="N1" s="371"/>
      <c r="O1" s="371"/>
      <c r="P1" s="371"/>
      <c r="Q1" s="372"/>
      <c r="R1" s="371"/>
      <c r="S1" s="371"/>
      <c r="T1" s="371"/>
      <c r="U1" s="371"/>
      <c r="V1" s="371"/>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6"/>
      <c r="DR1" s="336"/>
      <c r="DS1" s="336"/>
      <c r="DT1" s="336"/>
      <c r="DU1" s="336"/>
      <c r="DV1" s="336"/>
      <c r="DW1" s="336"/>
      <c r="DX1" s="336"/>
      <c r="DY1" s="336"/>
      <c r="DZ1" s="336"/>
      <c r="EA1" s="336"/>
      <c r="EB1" s="336"/>
      <c r="EC1" s="336"/>
      <c r="ED1" s="336"/>
      <c r="EE1" s="336"/>
      <c r="EF1" s="336"/>
      <c r="EG1" s="336"/>
      <c r="EH1" s="336"/>
      <c r="EI1" s="336"/>
      <c r="EJ1" s="336"/>
      <c r="EK1" s="336"/>
      <c r="EL1" s="336"/>
      <c r="EM1" s="336"/>
      <c r="EN1" s="336"/>
      <c r="EO1" s="336"/>
      <c r="EP1" s="336"/>
      <c r="EQ1" s="336"/>
      <c r="ER1" s="336"/>
      <c r="ES1" s="336"/>
      <c r="ET1" s="336"/>
      <c r="EU1" s="336"/>
      <c r="EV1" s="336"/>
      <c r="EW1" s="336"/>
      <c r="EX1" s="336"/>
      <c r="EY1" s="336"/>
      <c r="EZ1" s="336"/>
      <c r="FA1" s="336"/>
      <c r="FB1" s="336"/>
      <c r="FC1" s="336"/>
      <c r="FD1" s="336"/>
      <c r="FE1" s="336"/>
      <c r="FF1" s="336"/>
      <c r="FG1" s="336"/>
      <c r="FH1" s="336"/>
      <c r="FI1" s="336"/>
      <c r="FJ1" s="336"/>
      <c r="FK1" s="336"/>
      <c r="FL1" s="336"/>
      <c r="FM1" s="336"/>
      <c r="FN1" s="336"/>
      <c r="FO1" s="336"/>
      <c r="FP1" s="336"/>
      <c r="FQ1" s="336"/>
      <c r="FR1" s="336"/>
      <c r="FS1" s="336"/>
      <c r="FT1" s="336"/>
      <c r="FU1" s="336"/>
      <c r="FV1" s="336"/>
      <c r="FW1" s="336"/>
      <c r="FX1" s="336"/>
      <c r="FY1" s="336"/>
      <c r="FZ1" s="336"/>
      <c r="GA1" s="336"/>
      <c r="GB1" s="336"/>
      <c r="GC1" s="336"/>
      <c r="GD1" s="336"/>
      <c r="GE1" s="336"/>
      <c r="GF1" s="336"/>
      <c r="GG1" s="336"/>
      <c r="GH1" s="336"/>
      <c r="GI1" s="336"/>
      <c r="GJ1" s="336"/>
      <c r="GK1" s="336"/>
      <c r="GL1" s="336"/>
      <c r="GM1" s="336"/>
      <c r="GN1" s="336"/>
      <c r="GO1" s="336"/>
      <c r="GP1" s="336"/>
      <c r="GQ1" s="336"/>
      <c r="GR1" s="336"/>
      <c r="GS1" s="336"/>
      <c r="GT1" s="336"/>
      <c r="GU1" s="336"/>
      <c r="GV1" s="336"/>
      <c r="GW1" s="336"/>
      <c r="GX1" s="336"/>
      <c r="GY1" s="336"/>
      <c r="GZ1" s="336"/>
      <c r="HA1" s="336"/>
      <c r="HB1" s="336"/>
      <c r="HC1" s="336"/>
      <c r="HD1" s="336"/>
      <c r="HE1" s="336"/>
      <c r="HF1" s="336"/>
      <c r="HG1" s="336"/>
      <c r="HH1" s="336"/>
      <c r="HI1" s="336"/>
      <c r="HJ1" s="336"/>
      <c r="HK1" s="336"/>
      <c r="HL1" s="336"/>
      <c r="HM1" s="336"/>
      <c r="HN1" s="336"/>
      <c r="HO1" s="336"/>
      <c r="HP1" s="336"/>
      <c r="HQ1" s="336"/>
      <c r="HR1" s="336"/>
      <c r="HS1" s="336"/>
      <c r="HT1" s="336"/>
      <c r="HU1" s="336"/>
      <c r="HV1" s="336"/>
      <c r="HW1" s="336"/>
      <c r="HX1" s="336"/>
      <c r="HY1" s="336"/>
      <c r="HZ1" s="336"/>
      <c r="IA1" s="336"/>
      <c r="IB1" s="336"/>
      <c r="IC1" s="336"/>
      <c r="ID1" s="336"/>
      <c r="IE1" s="336"/>
      <c r="IF1" s="336"/>
      <c r="IG1" s="336"/>
      <c r="IH1" s="336"/>
      <c r="II1" s="336"/>
      <c r="IJ1" s="336"/>
      <c r="IK1" s="336"/>
      <c r="IL1" s="336"/>
      <c r="IM1" s="336"/>
      <c r="IN1" s="336"/>
      <c r="IO1" s="336"/>
      <c r="IP1" s="336"/>
      <c r="IQ1" s="336"/>
      <c r="IR1" s="336"/>
      <c r="IS1" s="336"/>
      <c r="IT1" s="336"/>
      <c r="IU1" s="336"/>
      <c r="IV1" s="336"/>
    </row>
    <row r="2" spans="1:256" s="340" customFormat="1" ht="16.55" hidden="1" customHeight="1">
      <c r="A2" s="337"/>
      <c r="B2" s="337"/>
      <c r="C2" s="338"/>
      <c r="D2" s="337"/>
      <c r="E2" s="337"/>
      <c r="F2" s="337"/>
      <c r="G2" s="337"/>
      <c r="H2" s="337"/>
      <c r="I2" s="337"/>
      <c r="J2" s="337"/>
      <c r="K2" s="337"/>
      <c r="L2" s="337"/>
      <c r="M2" s="371"/>
      <c r="N2" s="371"/>
      <c r="O2" s="371"/>
      <c r="P2" s="371"/>
      <c r="Q2" s="372"/>
      <c r="R2" s="371"/>
      <c r="S2" s="339"/>
      <c r="T2" s="339"/>
      <c r="U2" s="339"/>
      <c r="V2" s="339"/>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8"/>
      <c r="BW2" s="338"/>
      <c r="BX2" s="338"/>
      <c r="BY2" s="338"/>
      <c r="BZ2" s="338"/>
      <c r="CA2" s="338"/>
      <c r="CB2" s="338"/>
      <c r="CC2" s="338"/>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c r="ED2" s="338"/>
      <c r="EE2" s="338"/>
      <c r="EF2" s="338"/>
      <c r="EG2" s="338"/>
      <c r="EH2" s="338"/>
      <c r="EI2" s="338"/>
      <c r="EJ2" s="338"/>
      <c r="EK2" s="338"/>
      <c r="EL2" s="338"/>
      <c r="EM2" s="338"/>
      <c r="EN2" s="338"/>
      <c r="EO2" s="338"/>
      <c r="EP2" s="338"/>
      <c r="EQ2" s="338"/>
      <c r="ER2" s="338"/>
      <c r="ES2" s="338"/>
      <c r="ET2" s="338"/>
    </row>
    <row r="3" spans="1:256" s="120" customFormat="1" ht="2.95" customHeight="1">
      <c r="A3" s="119"/>
      <c r="B3" s="35"/>
      <c r="C3" s="221"/>
      <c r="D3" s="94"/>
      <c r="E3" s="94"/>
      <c r="F3" s="94"/>
      <c r="G3" s="94"/>
      <c r="H3" s="94"/>
      <c r="I3" s="94"/>
      <c r="J3" s="94"/>
      <c r="K3" s="94"/>
      <c r="L3" s="224"/>
      <c r="M3" s="203"/>
      <c r="N3" s="203"/>
      <c r="O3" s="203"/>
      <c r="P3" s="203"/>
      <c r="Q3" s="335"/>
      <c r="R3" s="203"/>
      <c r="S3" s="332"/>
      <c r="T3" s="332"/>
      <c r="U3" s="332"/>
      <c r="V3" s="332"/>
    </row>
    <row r="4" spans="1:256" s="120" customFormat="1" ht="22.95">
      <c r="A4" s="119"/>
      <c r="B4" s="35"/>
      <c r="C4" s="221"/>
      <c r="D4" s="1234" t="s">
        <v>395</v>
      </c>
      <c r="E4" s="1235"/>
      <c r="F4" s="1235"/>
      <c r="G4" s="1235"/>
      <c r="H4" s="1236"/>
      <c r="I4" s="406"/>
      <c r="M4" s="203"/>
      <c r="N4" s="203"/>
      <c r="O4" s="203"/>
      <c r="P4" s="203"/>
      <c r="Q4" s="335"/>
      <c r="R4" s="203"/>
      <c r="S4" s="332"/>
      <c r="T4" s="332"/>
      <c r="U4" s="332"/>
      <c r="V4" s="332"/>
    </row>
    <row r="5" spans="1:256" s="120" customFormat="1" ht="2.95" hidden="1" customHeight="1">
      <c r="A5" s="119"/>
      <c r="B5" s="35"/>
      <c r="C5" s="221"/>
      <c r="D5" s="94"/>
      <c r="E5" s="94"/>
      <c r="F5" s="94"/>
      <c r="G5" s="94"/>
      <c r="H5" s="225"/>
      <c r="I5" s="225"/>
      <c r="J5" s="225"/>
      <c r="K5" s="225"/>
      <c r="L5" s="226"/>
      <c r="M5" s="203"/>
      <c r="N5" s="203"/>
      <c r="O5" s="203"/>
      <c r="P5" s="203"/>
      <c r="Q5" s="335"/>
      <c r="R5" s="203"/>
      <c r="S5" s="332"/>
      <c r="T5" s="332"/>
      <c r="U5" s="332"/>
      <c r="V5" s="332"/>
    </row>
    <row r="6" spans="1:256" s="120" customFormat="1" ht="20.149999999999999" hidden="1" customHeight="1">
      <c r="A6" s="227"/>
      <c r="B6" s="227"/>
      <c r="C6" s="221"/>
      <c r="D6" s="1237"/>
      <c r="E6" s="1237"/>
      <c r="F6" s="1238" t="s">
        <v>83</v>
      </c>
      <c r="G6" s="1238"/>
      <c r="H6" s="225"/>
      <c r="I6" s="225"/>
      <c r="J6" s="228"/>
      <c r="K6" s="229"/>
      <c r="L6" s="229"/>
      <c r="M6" s="203"/>
      <c r="N6" s="203"/>
      <c r="O6" s="203"/>
      <c r="P6" s="203"/>
      <c r="Q6" s="335"/>
      <c r="R6" s="203"/>
      <c r="S6" s="332"/>
      <c r="T6" s="332"/>
      <c r="U6" s="332"/>
      <c r="V6" s="332"/>
    </row>
    <row r="7" spans="1:256" ht="2.95" customHeight="1"/>
    <row r="8" spans="1:256" s="120" customFormat="1">
      <c r="A8" s="119"/>
      <c r="B8" s="35"/>
      <c r="C8" s="221"/>
      <c r="D8" s="1225" t="s">
        <v>15</v>
      </c>
      <c r="E8" s="1225"/>
      <c r="F8" s="1225" t="s">
        <v>396</v>
      </c>
      <c r="G8" s="1225"/>
      <c r="H8" s="1225"/>
      <c r="I8" s="1239" t="s">
        <v>397</v>
      </c>
      <c r="J8" s="1239"/>
      <c r="K8" s="1239"/>
      <c r="L8" s="1239"/>
      <c r="M8" s="203"/>
      <c r="N8" s="203"/>
      <c r="O8" s="203"/>
      <c r="P8" s="203"/>
      <c r="Q8" s="335"/>
      <c r="R8" s="203"/>
      <c r="S8" s="332"/>
      <c r="T8" s="332"/>
      <c r="U8" s="332"/>
      <c r="V8" s="332"/>
    </row>
    <row r="9" spans="1:256" s="120" customFormat="1" ht="20.3" customHeight="1">
      <c r="A9" s="119"/>
      <c r="B9" s="35"/>
      <c r="C9" s="221"/>
      <c r="D9" s="231" t="s">
        <v>91</v>
      </c>
      <c r="E9" s="231" t="s">
        <v>398</v>
      </c>
      <c r="F9" s="1230" t="s">
        <v>91</v>
      </c>
      <c r="G9" s="1231"/>
      <c r="H9" s="232" t="s">
        <v>398</v>
      </c>
      <c r="I9" s="1232" t="s">
        <v>91</v>
      </c>
      <c r="J9" s="1232"/>
      <c r="K9" s="232" t="s">
        <v>398</v>
      </c>
      <c r="L9" s="232" t="s">
        <v>399</v>
      </c>
      <c r="M9" s="203"/>
      <c r="N9" s="203"/>
      <c r="O9" s="203"/>
      <c r="P9" s="203"/>
      <c r="Q9" s="335"/>
      <c r="R9" s="203"/>
      <c r="S9" s="332"/>
      <c r="T9" s="332"/>
      <c r="U9" s="332"/>
      <c r="V9" s="332"/>
    </row>
    <row r="10" spans="1:256" ht="11.95" customHeight="1">
      <c r="C10" s="240"/>
      <c r="D10" s="330" t="s">
        <v>92</v>
      </c>
      <c r="E10" s="330" t="s">
        <v>48</v>
      </c>
      <c r="F10" s="1233" t="s">
        <v>49</v>
      </c>
      <c r="G10" s="1233"/>
      <c r="H10" s="330" t="s">
        <v>50</v>
      </c>
      <c r="I10" s="1233" t="s">
        <v>67</v>
      </c>
      <c r="J10" s="1233"/>
      <c r="K10" s="330" t="s">
        <v>68</v>
      </c>
      <c r="L10" s="330" t="s">
        <v>182</v>
      </c>
      <c r="M10" s="254"/>
      <c r="N10" s="254"/>
      <c r="O10" s="254"/>
      <c r="P10" s="254"/>
      <c r="Q10" s="230"/>
      <c r="R10" s="254"/>
      <c r="S10" s="331"/>
      <c r="T10" s="331"/>
      <c r="U10" s="331"/>
      <c r="V10" s="331"/>
    </row>
    <row r="11" spans="1:256" s="120" customFormat="1" hidden="1">
      <c r="A11" s="35"/>
      <c r="B11" s="35"/>
      <c r="C11" s="221"/>
      <c r="D11" s="233">
        <v>0</v>
      </c>
      <c r="E11" s="234"/>
      <c r="F11" s="155"/>
      <c r="G11" s="155"/>
      <c r="H11" s="235"/>
      <c r="I11" s="236"/>
      <c r="J11" s="155"/>
      <c r="K11" s="235"/>
      <c r="L11" s="237"/>
      <c r="M11" s="375" t="s">
        <v>499</v>
      </c>
      <c r="N11" s="203"/>
      <c r="O11" s="203"/>
      <c r="P11" s="203" t="s">
        <v>497</v>
      </c>
      <c r="Q11" s="335" t="s">
        <v>498</v>
      </c>
      <c r="R11" s="203" t="s">
        <v>562</v>
      </c>
      <c r="S11" s="332"/>
      <c r="T11" s="332"/>
      <c r="U11" s="332"/>
      <c r="V11" s="332"/>
    </row>
    <row r="12" spans="1:256" s="256" customFormat="1" ht="1" customHeight="1">
      <c r="A12" s="84"/>
      <c r="B12" s="1093" t="s">
        <v>403</v>
      </c>
      <c r="C12" s="1224"/>
      <c r="D12" s="1225">
        <v>1</v>
      </c>
      <c r="E12" s="1226" t="s">
        <v>2085</v>
      </c>
      <c r="F12" s="1188"/>
      <c r="G12" s="1179">
        <v>0</v>
      </c>
      <c r="H12" s="333"/>
      <c r="I12" s="241"/>
      <c r="J12" s="370" t="s">
        <v>496</v>
      </c>
      <c r="K12" s="1088"/>
      <c r="L12" s="257"/>
      <c r="M12" s="1099">
        <f>mergeValue(H12)</f>
        <v>0</v>
      </c>
      <c r="N12" s="1098"/>
      <c r="O12" s="1098"/>
      <c r="P12" s="1099" t="str">
        <f>IF(ISERROR(MATCH(Q12,MODesc,0)),"n","y")</f>
        <v>y</v>
      </c>
      <c r="Q12" s="1098" t="s">
        <v>2085</v>
      </c>
      <c r="R12" s="1099" t="str">
        <f>K12&amp;"("&amp;L12&amp;")"</f>
        <v>()</v>
      </c>
      <c r="S12" s="1093"/>
      <c r="T12" s="1093"/>
      <c r="U12" s="239"/>
      <c r="V12" s="1093"/>
      <c r="W12" s="1093"/>
      <c r="X12" s="1093"/>
      <c r="Y12" s="255"/>
      <c r="Z12" s="255"/>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64"/>
      <c r="AX12" s="564"/>
      <c r="AY12" s="564"/>
      <c r="AZ12" s="564"/>
      <c r="BA12" s="564"/>
      <c r="BB12" s="564"/>
      <c r="BC12" s="564"/>
      <c r="BD12" s="564"/>
      <c r="BE12" s="564"/>
      <c r="BF12" s="564"/>
      <c r="BG12" s="564"/>
      <c r="BH12" s="564"/>
      <c r="BI12" s="564"/>
      <c r="BJ12" s="564"/>
      <c r="BK12" s="564"/>
      <c r="BL12" s="564"/>
      <c r="BM12" s="564"/>
      <c r="BN12" s="564"/>
      <c r="BO12" s="564"/>
      <c r="BP12" s="564"/>
      <c r="BQ12" s="564"/>
      <c r="BR12" s="564"/>
      <c r="BS12" s="564"/>
      <c r="BT12" s="564"/>
      <c r="BU12" s="564"/>
      <c r="BV12" s="255"/>
      <c r="BW12" s="255"/>
      <c r="BX12" s="255"/>
      <c r="BY12" s="255"/>
      <c r="BZ12" s="255"/>
      <c r="CA12" s="255"/>
      <c r="CB12" s="255"/>
      <c r="CC12" s="255"/>
      <c r="CD12" s="255"/>
      <c r="CE12" s="255"/>
    </row>
    <row r="13" spans="1:256" s="256" customFormat="1" ht="1" customHeight="1">
      <c r="A13" s="84"/>
      <c r="B13" s="1093" t="s">
        <v>403</v>
      </c>
      <c r="C13" s="1224"/>
      <c r="D13" s="1225"/>
      <c r="E13" s="1227"/>
      <c r="F13" s="1228"/>
      <c r="G13" s="1225">
        <v>1</v>
      </c>
      <c r="H13" s="1222" t="s">
        <v>763</v>
      </c>
      <c r="I13" s="241"/>
      <c r="J13" s="370" t="s">
        <v>496</v>
      </c>
      <c r="K13" s="1088"/>
      <c r="L13" s="257"/>
      <c r="M13" s="1099" t="str">
        <f>mergeValue(H13)</f>
        <v>Архангельск</v>
      </c>
      <c r="N13" s="1098"/>
      <c r="O13" s="1098"/>
      <c r="P13" s="1098"/>
      <c r="Q13" s="1098"/>
      <c r="R13" s="1099" t="str">
        <f>K13&amp;"("&amp;L13&amp;")"</f>
        <v>()</v>
      </c>
      <c r="S13" s="1093"/>
      <c r="T13" s="1093"/>
      <c r="U13" s="239"/>
      <c r="V13" s="1093"/>
      <c r="W13" s="1093"/>
      <c r="X13" s="1093"/>
      <c r="Y13" s="255"/>
      <c r="Z13" s="255"/>
      <c r="AA13" s="564"/>
      <c r="AB13" s="564"/>
      <c r="AC13" s="564"/>
      <c r="AD13" s="564"/>
      <c r="AE13" s="564"/>
      <c r="AF13" s="564"/>
      <c r="AG13" s="564"/>
      <c r="AH13" s="564"/>
      <c r="AI13" s="564"/>
      <c r="AJ13" s="564"/>
      <c r="AK13" s="564"/>
      <c r="AL13" s="564"/>
      <c r="AM13" s="564"/>
      <c r="AN13" s="564"/>
      <c r="AO13" s="564"/>
      <c r="AP13" s="564"/>
      <c r="AQ13" s="564"/>
      <c r="AR13" s="564"/>
      <c r="AS13" s="564"/>
      <c r="AT13" s="564"/>
      <c r="AU13" s="564"/>
      <c r="AV13" s="564"/>
      <c r="AW13" s="564"/>
      <c r="AX13" s="564"/>
      <c r="AY13" s="564"/>
      <c r="AZ13" s="564"/>
      <c r="BA13" s="564"/>
      <c r="BB13" s="564"/>
      <c r="BC13" s="564"/>
      <c r="BD13" s="564"/>
      <c r="BE13" s="564"/>
      <c r="BF13" s="564"/>
      <c r="BG13" s="564"/>
      <c r="BH13" s="564"/>
      <c r="BI13" s="564"/>
      <c r="BJ13" s="564"/>
      <c r="BK13" s="564"/>
      <c r="BL13" s="564"/>
      <c r="BM13" s="564"/>
      <c r="BN13" s="564"/>
      <c r="BO13" s="564"/>
      <c r="BP13" s="564"/>
      <c r="BQ13" s="564"/>
      <c r="BR13" s="564"/>
      <c r="BS13" s="564"/>
      <c r="BT13" s="564"/>
      <c r="BU13" s="564"/>
      <c r="BV13" s="255"/>
      <c r="BW13" s="255"/>
      <c r="BX13" s="255"/>
      <c r="BY13" s="255"/>
      <c r="BZ13" s="255"/>
      <c r="CA13" s="255"/>
      <c r="CB13" s="255"/>
      <c r="CC13" s="255"/>
      <c r="CD13" s="255"/>
      <c r="CE13" s="255"/>
    </row>
    <row r="14" spans="1:256" s="256" customFormat="1" ht="15.05" customHeight="1">
      <c r="A14" s="84"/>
      <c r="B14" s="1093" t="s">
        <v>403</v>
      </c>
      <c r="C14" s="1224"/>
      <c r="D14" s="1225"/>
      <c r="E14" s="1227"/>
      <c r="F14" s="1229"/>
      <c r="G14" s="1225"/>
      <c r="H14" s="1223"/>
      <c r="I14" s="1192"/>
      <c r="J14" s="1179">
        <v>1</v>
      </c>
      <c r="K14" s="1187" t="s">
        <v>763</v>
      </c>
      <c r="L14" s="238" t="s">
        <v>764</v>
      </c>
      <c r="M14" s="1099" t="str">
        <f>mergeValue(H14)</f>
        <v>Архангельск</v>
      </c>
      <c r="N14" s="1098"/>
      <c r="O14" s="1098"/>
      <c r="P14" s="1098"/>
      <c r="Q14" s="1098"/>
      <c r="R14" s="1099" t="str">
        <f>K14&amp;" ("&amp;L14&amp;")"</f>
        <v>Архангельск (11701000)</v>
      </c>
      <c r="S14" s="1093"/>
      <c r="T14" s="1093"/>
      <c r="U14" s="239"/>
      <c r="V14" s="1093"/>
      <c r="W14" s="1093"/>
      <c r="X14" s="1093"/>
      <c r="Y14" s="255"/>
      <c r="Z14" s="255"/>
      <c r="AA14" s="564"/>
      <c r="AB14" s="564"/>
      <c r="AC14" s="564"/>
      <c r="AD14" s="564"/>
      <c r="AE14" s="564"/>
      <c r="AF14" s="564"/>
      <c r="AG14" s="564"/>
      <c r="AH14" s="564"/>
      <c r="AI14" s="564"/>
      <c r="AJ14" s="564"/>
      <c r="AK14" s="564"/>
      <c r="AL14" s="564"/>
      <c r="AM14" s="564"/>
      <c r="AN14" s="564"/>
      <c r="AO14" s="564"/>
      <c r="AP14" s="564"/>
      <c r="AQ14" s="564"/>
      <c r="AR14" s="564"/>
      <c r="AS14" s="564"/>
      <c r="AT14" s="564"/>
      <c r="AU14" s="564"/>
      <c r="AV14" s="564"/>
      <c r="AW14" s="564"/>
      <c r="AX14" s="564"/>
      <c r="AY14" s="564"/>
      <c r="AZ14" s="564"/>
      <c r="BA14" s="564"/>
      <c r="BB14" s="564"/>
      <c r="BC14" s="564"/>
      <c r="BD14" s="564"/>
      <c r="BE14" s="564"/>
      <c r="BF14" s="564"/>
      <c r="BG14" s="564"/>
      <c r="BH14" s="564"/>
      <c r="BI14" s="564"/>
      <c r="BJ14" s="564"/>
      <c r="BK14" s="564"/>
      <c r="BL14" s="564"/>
      <c r="BM14" s="564"/>
      <c r="BN14" s="564"/>
      <c r="BO14" s="564"/>
      <c r="BP14" s="564"/>
      <c r="BQ14" s="564"/>
      <c r="BR14" s="564"/>
      <c r="BS14" s="564"/>
      <c r="BT14" s="564"/>
      <c r="BU14" s="564"/>
      <c r="BV14" s="255"/>
      <c r="BW14" s="255"/>
      <c r="BX14" s="255"/>
      <c r="BY14" s="255"/>
      <c r="BZ14" s="255"/>
      <c r="CA14" s="255"/>
      <c r="CB14" s="255"/>
      <c r="CC14" s="255"/>
      <c r="CD14" s="255"/>
      <c r="CE14" s="255"/>
    </row>
    <row r="15" spans="1:256" s="120" customFormat="1" ht="1" customHeight="1">
      <c r="A15" s="35"/>
      <c r="B15" s="35" t="s">
        <v>400</v>
      </c>
      <c r="C15" s="221"/>
      <c r="D15" s="241"/>
      <c r="E15" s="195"/>
      <c r="F15" s="243"/>
      <c r="G15" s="243"/>
      <c r="H15" s="243"/>
      <c r="I15" s="243"/>
      <c r="J15" s="243"/>
      <c r="K15" s="243"/>
      <c r="L15" s="244"/>
      <c r="M15" s="375"/>
      <c r="N15" s="203"/>
      <c r="O15" s="203"/>
      <c r="P15" s="203"/>
      <c r="Q15" s="335" t="s">
        <v>18</v>
      </c>
      <c r="R15" s="203"/>
      <c r="S15" s="332"/>
      <c r="T15" s="332"/>
      <c r="U15" s="332"/>
      <c r="V15" s="332"/>
    </row>
    <row r="16" spans="1:256" s="120" customFormat="1" ht="20.95" customHeight="1">
      <c r="A16" s="119"/>
      <c r="B16" s="35"/>
      <c r="C16" s="223"/>
      <c r="D16" s="245"/>
      <c r="E16" s="245"/>
      <c r="F16" s="245"/>
      <c r="G16" s="245"/>
      <c r="H16" s="245"/>
      <c r="I16" s="245"/>
      <c r="J16" s="245"/>
      <c r="K16" s="245"/>
      <c r="L16" s="245"/>
      <c r="M16" s="203"/>
      <c r="N16" s="203"/>
      <c r="O16" s="203"/>
      <c r="P16" s="203"/>
      <c r="Q16" s="335"/>
      <c r="R16" s="203"/>
      <c r="S16" s="332"/>
      <c r="T16" s="332"/>
      <c r="U16" s="332"/>
      <c r="V16" s="332"/>
    </row>
    <row r="17" spans="1:22" s="120" customFormat="1">
      <c r="A17" s="119"/>
      <c r="B17" s="35"/>
      <c r="C17" s="223"/>
      <c r="D17" s="35"/>
      <c r="E17" s="35"/>
      <c r="F17" s="35"/>
      <c r="G17" s="35"/>
      <c r="H17" s="35"/>
      <c r="I17" s="35"/>
      <c r="J17" s="35"/>
      <c r="K17" s="35"/>
      <c r="L17" s="35"/>
      <c r="M17" s="203"/>
      <c r="N17" s="203"/>
      <c r="O17" s="203"/>
      <c r="P17" s="203"/>
      <c r="Q17" s="335"/>
      <c r="R17" s="203"/>
      <c r="S17" s="332"/>
      <c r="T17" s="332"/>
      <c r="U17" s="332"/>
      <c r="V17" s="332"/>
    </row>
    <row r="18" spans="1:22" s="120" customFormat="1" ht="0.85" customHeight="1">
      <c r="A18" s="119"/>
      <c r="B18" s="35"/>
      <c r="C18" s="223"/>
      <c r="D18" s="35"/>
      <c r="E18" s="35"/>
      <c r="F18" s="35"/>
      <c r="G18" s="35"/>
      <c r="H18" s="35"/>
      <c r="I18" s="35"/>
      <c r="J18" s="35"/>
      <c r="K18" s="35"/>
      <c r="L18" s="35"/>
      <c r="M18" s="203"/>
      <c r="N18" s="203"/>
      <c r="O18" s="203"/>
      <c r="P18" s="203"/>
      <c r="Q18" s="335"/>
      <c r="R18" s="203"/>
      <c r="S18" s="332"/>
      <c r="T18" s="332"/>
      <c r="U18" s="332"/>
      <c r="V18" s="332"/>
    </row>
    <row r="19" spans="1:22" s="247" customFormat="1" ht="9.85">
      <c r="A19" s="246"/>
      <c r="C19" s="248"/>
      <c r="D19" s="249"/>
      <c r="E19" s="249"/>
      <c r="M19" s="203"/>
      <c r="N19" s="203"/>
      <c r="O19" s="203"/>
      <c r="P19" s="203"/>
      <c r="Q19" s="335"/>
      <c r="R19" s="203"/>
      <c r="S19" s="332"/>
      <c r="T19" s="332"/>
      <c r="U19" s="332"/>
      <c r="V19" s="332"/>
    </row>
    <row r="20" spans="1:22" s="247" customFormat="1" ht="9.85">
      <c r="A20" s="246"/>
      <c r="C20" s="248"/>
      <c r="D20" s="249"/>
      <c r="E20" s="249"/>
      <c r="M20" s="203"/>
      <c r="N20" s="203"/>
      <c r="O20" s="203"/>
      <c r="P20" s="203"/>
      <c r="Q20" s="335"/>
      <c r="R20" s="203"/>
      <c r="S20" s="332"/>
      <c r="T20" s="332"/>
      <c r="U20" s="332"/>
      <c r="V20" s="332"/>
    </row>
  </sheetData>
  <sheetProtection password="FA9C" sheet="1" objects="1" scenarios="1" formatColumns="0" formatRows="0"/>
  <mergeCells count="16">
    <mergeCell ref="F9:G9"/>
    <mergeCell ref="I9:J9"/>
    <mergeCell ref="F10:G10"/>
    <mergeCell ref="I10:J10"/>
    <mergeCell ref="D4:H4"/>
    <mergeCell ref="D6:E6"/>
    <mergeCell ref="F6:G6"/>
    <mergeCell ref="D8:E8"/>
    <mergeCell ref="I8:L8"/>
    <mergeCell ref="F8:H8"/>
    <mergeCell ref="H13:H14"/>
    <mergeCell ref="C12:C14"/>
    <mergeCell ref="D12:D14"/>
    <mergeCell ref="E12:E14"/>
    <mergeCell ref="F13:F14"/>
    <mergeCell ref="G13:G14"/>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2">
    <tabColor rgb="FFCCCCFF"/>
  </sheetPr>
  <dimension ref="A1:X40"/>
  <sheetViews>
    <sheetView showGridLines="0" topLeftCell="C4" zoomScaleNormal="100" workbookViewId="0">
      <selection activeCell="S21" sqref="S21:S22"/>
    </sheetView>
  </sheetViews>
  <sheetFormatPr defaultColWidth="9.125" defaultRowHeight="11.8"/>
  <cols>
    <col min="1" max="2" width="3.75" style="201" hidden="1" customWidth="1"/>
    <col min="3" max="3" width="3.75" style="96" bestFit="1" customWidth="1"/>
    <col min="4" max="4" width="6.125" style="96" customWidth="1"/>
    <col min="5" max="5" width="50.75" style="96" customWidth="1"/>
    <col min="6" max="6" width="33.875" style="96" customWidth="1"/>
    <col min="7" max="7" width="8.625" style="96" customWidth="1"/>
    <col min="8" max="8" width="3.75" style="96" customWidth="1"/>
    <col min="9" max="9" width="5.375" style="96" customWidth="1"/>
    <col min="10" max="10" width="47.875" style="96" customWidth="1"/>
    <col min="11" max="12" width="3.75" style="96" customWidth="1"/>
    <col min="13" max="13" width="5.75" style="96" customWidth="1"/>
    <col min="14" max="14" width="28.125" style="96" customWidth="1"/>
    <col min="15" max="16" width="3.75" style="96" customWidth="1"/>
    <col min="17" max="17" width="5.75" style="96" customWidth="1"/>
    <col min="18" max="18" width="34.375" style="96" customWidth="1"/>
    <col min="19" max="20" width="3.75" style="502" customWidth="1"/>
    <col min="21" max="21" width="5.75" style="502" customWidth="1"/>
    <col min="22" max="22" width="34.375" style="502" customWidth="1"/>
    <col min="23" max="23" width="30.75" style="96" customWidth="1"/>
    <col min="24" max="24" width="3.75" style="96" customWidth="1"/>
    <col min="25" max="16384" width="9.125" style="96"/>
  </cols>
  <sheetData>
    <row r="1" spans="1:24" ht="11.3" hidden="1" customHeight="1">
      <c r="A1" s="207"/>
    </row>
    <row r="2" spans="1:24" ht="11.3" hidden="1" customHeight="1"/>
    <row r="3" spans="1:24" ht="11.3" hidden="1" customHeight="1"/>
    <row r="4" spans="1:24" ht="2.95" customHeight="1"/>
    <row r="5" spans="1:24" s="114" customFormat="1" ht="29.15" customHeight="1">
      <c r="A5" s="202"/>
      <c r="B5" s="202"/>
      <c r="D5" s="1234" t="s">
        <v>626</v>
      </c>
      <c r="E5" s="1235"/>
      <c r="F5" s="1235"/>
      <c r="G5" s="1235"/>
      <c r="H5" s="1235"/>
      <c r="I5" s="1235"/>
      <c r="J5" s="1236"/>
      <c r="K5" s="407"/>
      <c r="L5" s="169"/>
      <c r="M5" s="169"/>
      <c r="N5" s="169"/>
      <c r="O5" s="169"/>
      <c r="P5" s="169"/>
      <c r="Q5" s="169"/>
      <c r="R5" s="169"/>
      <c r="S5" s="536"/>
      <c r="T5" s="536"/>
      <c r="U5" s="536"/>
      <c r="V5" s="536"/>
      <c r="W5" s="169"/>
    </row>
    <row r="6" spans="1:24" s="437" customFormat="1" ht="2.95" customHeight="1">
      <c r="A6" s="291"/>
      <c r="B6" s="291"/>
      <c r="D6" s="1268"/>
      <c r="E6" s="1269"/>
      <c r="F6" s="1269"/>
      <c r="G6" s="1269"/>
      <c r="H6" s="1269"/>
      <c r="I6" s="1269"/>
      <c r="J6" s="1270"/>
      <c r="S6" s="613"/>
      <c r="T6" s="613"/>
      <c r="U6" s="613"/>
      <c r="V6" s="613"/>
    </row>
    <row r="7" spans="1:24" s="437" customFormat="1" ht="5.25" hidden="1" customHeight="1">
      <c r="A7" s="291"/>
      <c r="B7" s="291"/>
      <c r="E7" s="1271"/>
      <c r="F7" s="1271"/>
      <c r="G7" s="1260"/>
      <c r="H7" s="1260"/>
      <c r="I7" s="1260"/>
      <c r="J7" s="1260"/>
      <c r="S7" s="613"/>
      <c r="T7" s="613"/>
      <c r="U7" s="613"/>
      <c r="V7" s="613"/>
    </row>
    <row r="8" spans="1:24" s="437" customFormat="1" ht="5.25" hidden="1" customHeight="1">
      <c r="A8" s="291"/>
      <c r="B8" s="291"/>
      <c r="E8" s="1271"/>
      <c r="F8" s="1271"/>
      <c r="G8" s="1260"/>
      <c r="H8" s="1260"/>
      <c r="I8" s="1260"/>
      <c r="J8" s="1260"/>
      <c r="S8" s="613"/>
      <c r="T8" s="613"/>
      <c r="U8" s="613"/>
      <c r="V8" s="613"/>
    </row>
    <row r="9" spans="1:24" s="437" customFormat="1" ht="5.25" hidden="1" customHeight="1">
      <c r="A9" s="291"/>
      <c r="B9" s="291"/>
      <c r="E9" s="1271"/>
      <c r="F9" s="1271"/>
      <c r="G9" s="1260"/>
      <c r="H9" s="1260"/>
      <c r="I9" s="1260"/>
      <c r="J9" s="1260"/>
      <c r="S9" s="613"/>
      <c r="T9" s="613"/>
      <c r="U9" s="613"/>
      <c r="V9" s="613"/>
    </row>
    <row r="10" spans="1:24" s="613" customFormat="1" ht="4.5999999999999996" hidden="1">
      <c r="A10" s="291"/>
      <c r="B10" s="291"/>
      <c r="E10" s="1272"/>
      <c r="F10" s="1272"/>
      <c r="G10" s="787"/>
      <c r="H10" s="433"/>
      <c r="I10" s="745"/>
      <c r="J10" s="745"/>
    </row>
    <row r="11" spans="1:24" s="152" customFormat="1" ht="18.850000000000001" hidden="1" customHeight="1">
      <c r="A11" s="291"/>
      <c r="B11" s="291"/>
      <c r="D11" s="145"/>
      <c r="E11" s="1273" t="s">
        <v>633</v>
      </c>
      <c r="F11" s="1273"/>
      <c r="G11" s="1193" t="s">
        <v>84</v>
      </c>
      <c r="H11" s="435"/>
      <c r="I11" s="159"/>
      <c r="J11" s="145"/>
      <c r="K11" s="146"/>
      <c r="L11" s="145"/>
      <c r="M11" s="145"/>
      <c r="N11" s="146"/>
      <c r="O11" s="146"/>
      <c r="P11" s="145"/>
      <c r="Q11" s="145"/>
      <c r="R11" s="146"/>
      <c r="S11" s="522"/>
      <c r="T11" s="521"/>
      <c r="U11" s="521"/>
      <c r="V11" s="522"/>
    </row>
    <row r="12" spans="1:24" s="437" customFormat="1" ht="19" hidden="1">
      <c r="A12" s="291"/>
      <c r="B12" s="291"/>
      <c r="E12" s="1273" t="s">
        <v>634</v>
      </c>
      <c r="F12" s="1273"/>
      <c r="G12" s="1193" t="s">
        <v>84</v>
      </c>
      <c r="H12" s="435"/>
      <c r="I12" s="433"/>
      <c r="J12" s="436"/>
      <c r="K12" s="432"/>
      <c r="L12" s="432"/>
      <c r="M12" s="432"/>
      <c r="N12" s="431"/>
      <c r="O12" s="432"/>
      <c r="P12" s="432"/>
      <c r="Q12" s="432"/>
      <c r="R12" s="431"/>
      <c r="S12" s="612"/>
      <c r="T12" s="612"/>
      <c r="U12" s="612"/>
      <c r="V12" s="611"/>
    </row>
    <row r="13" spans="1:24" s="437" customFormat="1" ht="5.25" hidden="1" customHeight="1">
      <c r="A13" s="291"/>
      <c r="B13" s="291"/>
      <c r="E13" s="1267"/>
      <c r="F13" s="1267"/>
      <c r="G13" s="434"/>
      <c r="H13" s="433"/>
      <c r="I13" s="432"/>
      <c r="J13" s="432"/>
      <c r="K13" s="432"/>
      <c r="L13" s="432"/>
      <c r="M13" s="432"/>
      <c r="N13" s="431"/>
      <c r="O13" s="432"/>
      <c r="P13" s="432"/>
      <c r="Q13" s="432"/>
      <c r="R13" s="431"/>
      <c r="S13" s="612"/>
      <c r="T13" s="612"/>
      <c r="U13" s="612"/>
      <c r="V13" s="611"/>
    </row>
    <row r="14" spans="1:24" s="437" customFormat="1" ht="5.25" hidden="1" customHeight="1">
      <c r="A14" s="291"/>
      <c r="B14" s="291"/>
      <c r="S14" s="613"/>
      <c r="T14" s="613"/>
      <c r="U14" s="613"/>
      <c r="V14" s="613"/>
    </row>
    <row r="15" spans="1:24" s="430" customFormat="1" ht="5.25" hidden="1" customHeight="1">
      <c r="A15" s="439"/>
      <c r="B15" s="439"/>
      <c r="S15" s="610"/>
      <c r="T15" s="610"/>
      <c r="U15" s="610"/>
      <c r="V15" s="610"/>
    </row>
    <row r="16" spans="1:24" s="114" customFormat="1" ht="2.95" customHeight="1">
      <c r="A16" s="202"/>
      <c r="B16" s="202"/>
      <c r="D16" s="292"/>
      <c r="E16" s="292"/>
      <c r="F16" s="292"/>
      <c r="G16" s="292"/>
      <c r="H16" s="292"/>
      <c r="I16" s="292"/>
      <c r="J16" s="292"/>
      <c r="K16" s="292"/>
      <c r="L16" s="292"/>
      <c r="M16" s="292"/>
      <c r="N16" s="292"/>
      <c r="O16" s="292"/>
      <c r="P16" s="292"/>
      <c r="Q16" s="292"/>
      <c r="R16" s="292"/>
      <c r="S16" s="292"/>
      <c r="T16" s="292"/>
      <c r="U16" s="292"/>
      <c r="V16" s="292"/>
      <c r="W16" s="292"/>
      <c r="X16" s="147"/>
    </row>
    <row r="17" spans="1:24" ht="27" customHeight="1">
      <c r="D17" s="1261" t="s">
        <v>91</v>
      </c>
      <c r="E17" s="1261" t="s">
        <v>296</v>
      </c>
      <c r="F17" s="1261" t="s">
        <v>79</v>
      </c>
      <c r="G17" s="1261" t="s">
        <v>436</v>
      </c>
      <c r="H17" s="1261" t="s">
        <v>91</v>
      </c>
      <c r="I17" s="1261"/>
      <c r="J17" s="1261" t="s">
        <v>19</v>
      </c>
      <c r="K17" s="1263" t="s">
        <v>461</v>
      </c>
      <c r="L17" s="1263"/>
      <c r="M17" s="1263"/>
      <c r="N17" s="1263"/>
      <c r="O17" s="1263" t="s">
        <v>624</v>
      </c>
      <c r="P17" s="1263"/>
      <c r="Q17" s="1263"/>
      <c r="R17" s="1263"/>
      <c r="S17" s="1263" t="s">
        <v>625</v>
      </c>
      <c r="T17" s="1263"/>
      <c r="U17" s="1263"/>
      <c r="V17" s="1263"/>
      <c r="W17" s="1261" t="s">
        <v>243</v>
      </c>
    </row>
    <row r="18" spans="1:24" ht="30.8" customHeight="1">
      <c r="D18" s="1261"/>
      <c r="E18" s="1261"/>
      <c r="F18" s="1261"/>
      <c r="G18" s="1261"/>
      <c r="H18" s="1261"/>
      <c r="I18" s="1261"/>
      <c r="J18" s="1261"/>
      <c r="K18" s="109" t="s">
        <v>299</v>
      </c>
      <c r="L18" s="1261" t="s">
        <v>91</v>
      </c>
      <c r="M18" s="1261"/>
      <c r="N18" s="109" t="s">
        <v>229</v>
      </c>
      <c r="O18" s="109" t="s">
        <v>299</v>
      </c>
      <c r="P18" s="1261" t="s">
        <v>91</v>
      </c>
      <c r="Q18" s="1261"/>
      <c r="R18" s="109" t="s">
        <v>229</v>
      </c>
      <c r="S18" s="509" t="s">
        <v>299</v>
      </c>
      <c r="T18" s="1261" t="s">
        <v>91</v>
      </c>
      <c r="U18" s="1261"/>
      <c r="V18" s="509" t="s">
        <v>398</v>
      </c>
      <c r="W18" s="1261"/>
    </row>
    <row r="19" spans="1:24" s="381" customFormat="1" ht="11.95" customHeight="1">
      <c r="A19" s="380"/>
      <c r="B19" s="380"/>
      <c r="D19" s="39" t="s">
        <v>92</v>
      </c>
      <c r="E19" s="39" t="s">
        <v>48</v>
      </c>
      <c r="F19" s="39" t="s">
        <v>49</v>
      </c>
      <c r="G19" s="39" t="s">
        <v>50</v>
      </c>
      <c r="H19" s="1262" t="s">
        <v>67</v>
      </c>
      <c r="I19" s="1262"/>
      <c r="J19" s="39" t="s">
        <v>68</v>
      </c>
      <c r="K19" s="39" t="s">
        <v>182</v>
      </c>
      <c r="L19" s="1262" t="s">
        <v>183</v>
      </c>
      <c r="M19" s="1262"/>
      <c r="N19" s="39" t="s">
        <v>207</v>
      </c>
      <c r="O19" s="39" t="s">
        <v>208</v>
      </c>
      <c r="P19" s="1262" t="s">
        <v>209</v>
      </c>
      <c r="Q19" s="1262"/>
      <c r="R19" s="39" t="s">
        <v>210</v>
      </c>
      <c r="S19" s="494" t="s">
        <v>209</v>
      </c>
      <c r="T19" s="1262" t="s">
        <v>210</v>
      </c>
      <c r="U19" s="1262"/>
      <c r="V19" s="494" t="s">
        <v>211</v>
      </c>
      <c r="W19" s="39" t="s">
        <v>212</v>
      </c>
    </row>
    <row r="20" spans="1:24" ht="14.25" hidden="1" customHeight="1">
      <c r="C20" s="289"/>
      <c r="D20" s="326">
        <v>0</v>
      </c>
      <c r="E20" s="376"/>
      <c r="F20" s="376"/>
      <c r="G20" s="115"/>
      <c r="H20" s="377"/>
      <c r="I20" s="377"/>
      <c r="J20" s="212"/>
      <c r="K20" s="115"/>
      <c r="L20" s="212"/>
      <c r="M20" s="212"/>
      <c r="N20" s="378"/>
      <c r="O20" s="115"/>
      <c r="P20" s="212"/>
      <c r="Q20" s="212"/>
      <c r="R20" s="379"/>
      <c r="S20" s="511"/>
      <c r="T20" s="560"/>
      <c r="U20" s="560"/>
      <c r="V20" s="597"/>
      <c r="W20" s="115"/>
      <c r="X20" s="168"/>
    </row>
    <row r="21" spans="1:24" s="1178" customFormat="1" ht="17.2" customHeight="1">
      <c r="A21" s="710">
        <v>6</v>
      </c>
      <c r="C21" s="289"/>
      <c r="D21" s="1248">
        <v>1</v>
      </c>
      <c r="E21" s="1249" t="s">
        <v>584</v>
      </c>
      <c r="F21" s="1253" t="s">
        <v>1093</v>
      </c>
      <c r="G21" s="1256" t="s">
        <v>84</v>
      </c>
      <c r="H21" s="1248"/>
      <c r="I21" s="1248">
        <v>1</v>
      </c>
      <c r="J21" s="1264" t="s">
        <v>2086</v>
      </c>
      <c r="K21" s="1243" t="s">
        <v>83</v>
      </c>
      <c r="L21" s="1240"/>
      <c r="M21" s="1240" t="s">
        <v>92</v>
      </c>
      <c r="N21" s="1246" t="s">
        <v>2085</v>
      </c>
      <c r="O21" s="1243" t="s">
        <v>83</v>
      </c>
      <c r="P21" s="1240"/>
      <c r="Q21" s="1240" t="s">
        <v>92</v>
      </c>
      <c r="R21" s="1241" t="s">
        <v>2087</v>
      </c>
      <c r="S21" s="1243" t="s">
        <v>84</v>
      </c>
      <c r="T21" s="1033"/>
      <c r="U21" s="1033" t="s">
        <v>92</v>
      </c>
      <c r="V21" s="1194"/>
      <c r="W21" s="287"/>
    </row>
    <row r="22" spans="1:24" s="1178" customFormat="1" ht="15.05" customHeight="1">
      <c r="A22" s="710"/>
      <c r="C22" s="709"/>
      <c r="D22" s="1248"/>
      <c r="E22" s="1250"/>
      <c r="F22" s="1254"/>
      <c r="G22" s="1256"/>
      <c r="H22" s="1248"/>
      <c r="I22" s="1248"/>
      <c r="J22" s="1265"/>
      <c r="K22" s="1243"/>
      <c r="L22" s="1240"/>
      <c r="M22" s="1240"/>
      <c r="N22" s="1246"/>
      <c r="O22" s="1243"/>
      <c r="P22" s="1240"/>
      <c r="Q22" s="1240"/>
      <c r="R22" s="1242"/>
      <c r="S22" s="1243"/>
      <c r="T22" s="1035"/>
      <c r="U22" s="706"/>
      <c r="V22" s="707"/>
      <c r="W22" s="708"/>
    </row>
    <row r="23" spans="1:24" s="1178" customFormat="1" ht="17.2" customHeight="1">
      <c r="A23" s="710"/>
      <c r="C23" s="709"/>
      <c r="D23" s="1245"/>
      <c r="E23" s="1251"/>
      <c r="F23" s="1254"/>
      <c r="G23" s="1244"/>
      <c r="H23" s="1245"/>
      <c r="I23" s="1245"/>
      <c r="J23" s="1265"/>
      <c r="K23" s="1244"/>
      <c r="L23" s="1245"/>
      <c r="M23" s="1245"/>
      <c r="N23" s="1247"/>
      <c r="O23" s="1244"/>
      <c r="P23" s="1184"/>
      <c r="Q23" s="706"/>
      <c r="R23" s="707"/>
      <c r="S23" s="703"/>
      <c r="T23" s="703"/>
      <c r="U23" s="703"/>
      <c r="V23" s="703"/>
      <c r="W23" s="708"/>
    </row>
    <row r="24" spans="1:24" s="1178" customFormat="1" ht="15.05" customHeight="1">
      <c r="A24" s="710"/>
      <c r="C24" s="709"/>
      <c r="D24" s="1245"/>
      <c r="E24" s="1251"/>
      <c r="F24" s="1254"/>
      <c r="G24" s="1244"/>
      <c r="H24" s="1245"/>
      <c r="I24" s="1245"/>
      <c r="J24" s="1266"/>
      <c r="K24" s="1244"/>
      <c r="L24" s="706"/>
      <c r="M24" s="707"/>
      <c r="N24" s="707"/>
      <c r="O24" s="707"/>
      <c r="P24" s="707"/>
      <c r="Q24" s="707"/>
      <c r="R24" s="707"/>
      <c r="S24" s="703"/>
      <c r="T24" s="703"/>
      <c r="U24" s="703"/>
      <c r="V24" s="703"/>
      <c r="W24" s="708"/>
    </row>
    <row r="25" spans="1:24" s="1178" customFormat="1" ht="15.05" customHeight="1">
      <c r="A25" s="710"/>
      <c r="C25" s="709"/>
      <c r="D25" s="1245"/>
      <c r="E25" s="1252"/>
      <c r="F25" s="1255"/>
      <c r="G25" s="1244"/>
      <c r="H25" s="706"/>
      <c r="I25" s="707"/>
      <c r="J25" s="707"/>
      <c r="K25" s="707"/>
      <c r="L25" s="707"/>
      <c r="M25" s="707"/>
      <c r="N25" s="707"/>
      <c r="O25" s="707"/>
      <c r="P25" s="707"/>
      <c r="Q25" s="707"/>
      <c r="R25" s="707"/>
      <c r="S25" s="703"/>
      <c r="T25" s="703"/>
      <c r="U25" s="703"/>
      <c r="V25" s="703"/>
      <c r="W25" s="708"/>
    </row>
    <row r="26" spans="1:24" ht="17.2" customHeight="1">
      <c r="D26" s="111"/>
      <c r="E26" s="707"/>
      <c r="F26" s="112"/>
      <c r="G26" s="112"/>
      <c r="H26" s="112"/>
      <c r="I26" s="112"/>
      <c r="J26" s="112"/>
      <c r="K26" s="112"/>
      <c r="L26" s="112"/>
      <c r="M26" s="112"/>
      <c r="N26" s="112"/>
      <c r="O26" s="112"/>
      <c r="P26" s="112"/>
      <c r="Q26" s="112"/>
      <c r="R26" s="112"/>
      <c r="S26" s="510"/>
      <c r="T26" s="510"/>
      <c r="U26" s="510"/>
      <c r="V26" s="510"/>
      <c r="W26" s="113"/>
    </row>
    <row r="27" spans="1:24" ht="2.95" customHeight="1"/>
    <row r="28" spans="1:24" ht="11.3" hidden="1" customHeight="1"/>
    <row r="29" spans="1:24" ht="1" customHeight="1"/>
    <row r="30" spans="1:24" ht="23.25" customHeight="1"/>
    <row r="31" spans="1:24" ht="2.95" customHeight="1"/>
    <row r="32" spans="1:24" ht="17.2" customHeight="1">
      <c r="E32" s="1257" t="s">
        <v>643</v>
      </c>
      <c r="F32" s="1257"/>
      <c r="G32" s="1257"/>
      <c r="H32" s="1257"/>
      <c r="I32" s="1257"/>
      <c r="J32" s="1257"/>
      <c r="K32" s="1257"/>
      <c r="L32" s="1257"/>
      <c r="M32" s="1257"/>
      <c r="N32" s="1257"/>
      <c r="O32" s="1257"/>
      <c r="P32" s="1257"/>
      <c r="Q32" s="1257"/>
      <c r="R32" s="1257"/>
      <c r="S32" s="1257"/>
      <c r="T32" s="1257"/>
      <c r="U32" s="1257"/>
      <c r="V32" s="1257"/>
      <c r="W32" s="1257"/>
    </row>
    <row r="33" spans="5:23" ht="37" customHeight="1">
      <c r="E33" s="1258" t="s">
        <v>645</v>
      </c>
      <c r="F33" s="1259"/>
      <c r="G33" s="1259"/>
      <c r="H33" s="1259"/>
      <c r="I33" s="1259"/>
      <c r="J33" s="1259"/>
      <c r="K33" s="1259"/>
      <c r="L33" s="1259"/>
      <c r="M33" s="1259"/>
      <c r="N33" s="1259"/>
      <c r="O33" s="1259"/>
      <c r="P33" s="1259"/>
      <c r="Q33" s="1259"/>
      <c r="R33" s="1259"/>
      <c r="S33" s="1259"/>
      <c r="T33" s="1259"/>
      <c r="U33" s="1259"/>
      <c r="V33" s="1259"/>
      <c r="W33" s="1259"/>
    </row>
    <row r="34" spans="5:23" ht="17.2" customHeight="1">
      <c r="E34" s="1258" t="s">
        <v>646</v>
      </c>
      <c r="F34" s="1259"/>
      <c r="G34" s="1259"/>
      <c r="H34" s="1259"/>
      <c r="I34" s="1259"/>
      <c r="J34" s="1259"/>
      <c r="K34" s="1259"/>
      <c r="L34" s="1259"/>
      <c r="M34" s="1259"/>
      <c r="N34" s="1259"/>
      <c r="O34" s="1259"/>
      <c r="P34" s="1259"/>
      <c r="Q34" s="1259"/>
      <c r="R34" s="1259"/>
      <c r="S34" s="1259"/>
      <c r="T34" s="1259"/>
      <c r="U34" s="1259"/>
      <c r="V34" s="1259"/>
      <c r="W34" s="1259"/>
    </row>
    <row r="35" spans="5:23" ht="27" customHeight="1">
      <c r="E35" s="1258" t="s">
        <v>647</v>
      </c>
      <c r="F35" s="1259"/>
      <c r="G35" s="1259"/>
      <c r="H35" s="1259"/>
      <c r="I35" s="1259"/>
      <c r="J35" s="1259"/>
      <c r="K35" s="1259"/>
      <c r="L35" s="1259"/>
      <c r="M35" s="1259"/>
      <c r="N35" s="1259"/>
      <c r="O35" s="1259"/>
      <c r="P35" s="1259"/>
      <c r="Q35" s="1259"/>
      <c r="R35" s="1259"/>
      <c r="S35" s="1259"/>
      <c r="T35" s="1259"/>
      <c r="U35" s="1259"/>
      <c r="V35" s="1259"/>
      <c r="W35" s="1259"/>
    </row>
    <row r="36" spans="5:23" ht="17.2" customHeight="1">
      <c r="E36" s="1258" t="s">
        <v>648</v>
      </c>
      <c r="F36" s="1259"/>
      <c r="G36" s="1259"/>
      <c r="H36" s="1259"/>
      <c r="I36" s="1259"/>
      <c r="J36" s="1259"/>
      <c r="K36" s="1259"/>
      <c r="L36" s="1259"/>
      <c r="M36" s="1259"/>
      <c r="N36" s="1259"/>
      <c r="O36" s="1259"/>
      <c r="P36" s="1259"/>
      <c r="Q36" s="1259"/>
      <c r="R36" s="1259"/>
      <c r="S36" s="1259"/>
      <c r="T36" s="1259"/>
      <c r="U36" s="1259"/>
      <c r="V36" s="1259"/>
      <c r="W36" s="1259"/>
    </row>
    <row r="37" spans="5:23" ht="15.05" customHeight="1">
      <c r="E37" s="744"/>
      <c r="F37" s="209"/>
      <c r="G37" s="209"/>
      <c r="H37" s="209"/>
      <c r="I37" s="209"/>
      <c r="J37" s="209"/>
      <c r="K37" s="209"/>
      <c r="L37" s="209"/>
      <c r="M37" s="209"/>
      <c r="N37" s="209"/>
      <c r="O37" s="209"/>
      <c r="P37" s="209"/>
      <c r="Q37" s="209"/>
      <c r="R37" s="209"/>
      <c r="S37" s="209"/>
      <c r="T37" s="209"/>
      <c r="U37" s="209"/>
      <c r="V37" s="209"/>
      <c r="W37" s="209"/>
    </row>
    <row r="38" spans="5:23" ht="15.05" customHeight="1">
      <c r="E38" s="1257" t="s">
        <v>644</v>
      </c>
      <c r="F38" s="1257"/>
      <c r="G38" s="1257"/>
      <c r="H38" s="1257"/>
      <c r="I38" s="1257"/>
      <c r="J38" s="1257"/>
      <c r="K38" s="1257"/>
      <c r="L38" s="1257"/>
      <c r="M38" s="1257"/>
      <c r="N38" s="1257"/>
      <c r="O38" s="1257"/>
      <c r="P38" s="1257"/>
      <c r="Q38" s="1257"/>
      <c r="R38" s="1257"/>
      <c r="S38" s="1257"/>
      <c r="T38" s="1257"/>
      <c r="U38" s="1257"/>
      <c r="V38" s="1257"/>
      <c r="W38" s="1257"/>
    </row>
    <row r="39" spans="5:23" ht="17.2" customHeight="1">
      <c r="E39" s="1258" t="s">
        <v>649</v>
      </c>
      <c r="F39" s="1259"/>
      <c r="G39" s="1259"/>
      <c r="H39" s="1259"/>
      <c r="I39" s="1259"/>
      <c r="J39" s="1259"/>
      <c r="K39" s="1259"/>
      <c r="L39" s="1259"/>
      <c r="M39" s="1259"/>
      <c r="N39" s="1259"/>
      <c r="O39" s="1259"/>
      <c r="P39" s="1259"/>
      <c r="Q39" s="1259"/>
      <c r="R39" s="1259"/>
      <c r="S39" s="1259"/>
      <c r="T39" s="1259"/>
      <c r="U39" s="1259"/>
      <c r="V39" s="1259"/>
      <c r="W39" s="1259"/>
    </row>
    <row r="40" spans="5:23" ht="17.2" customHeight="1">
      <c r="E40" s="1258" t="s">
        <v>650</v>
      </c>
      <c r="F40" s="1259"/>
      <c r="G40" s="1259"/>
      <c r="H40" s="1259"/>
      <c r="I40" s="1259"/>
      <c r="J40" s="1259"/>
      <c r="K40" s="1259"/>
      <c r="L40" s="1259"/>
      <c r="M40" s="1259"/>
      <c r="N40" s="1259"/>
      <c r="O40" s="1259"/>
      <c r="P40" s="1259"/>
      <c r="Q40" s="1259"/>
      <c r="R40" s="1259"/>
      <c r="S40" s="1259"/>
      <c r="T40" s="1259"/>
      <c r="U40" s="1259"/>
      <c r="V40" s="1259"/>
      <c r="W40" s="1259"/>
    </row>
  </sheetData>
  <sheetProtection password="FA9C" sheet="1" objects="1" scenarios="1" formatColumns="0" formatRows="0"/>
  <dataConsolidate leftLabels="1"/>
  <mergeCells count="53">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E38:W38"/>
    <mergeCell ref="E39:W39"/>
    <mergeCell ref="E40:W40"/>
    <mergeCell ref="E32:W32"/>
    <mergeCell ref="E33:W33"/>
    <mergeCell ref="E34:W34"/>
    <mergeCell ref="E35:W35"/>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phoneticPr fontId="9"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V21:W21 R21:R22">
      <formula1>900</formula1>
    </dataValidation>
    <dataValidation type="textLength" operator="lessThanOrEqual" allowBlank="1" showInputMessage="1" showErrorMessage="1" errorTitle="Ошибка" error="Допускается ввод не более 900 символов!" sqref="J21">
      <formula1>900</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5_1">
    <tabColor indexed="22"/>
  </sheetPr>
  <dimension ref="A1:N19"/>
  <sheetViews>
    <sheetView showGridLines="0" topLeftCell="E1" zoomScaleNormal="100" workbookViewId="0"/>
  </sheetViews>
  <sheetFormatPr defaultColWidth="10.625" defaultRowHeight="14.4"/>
  <cols>
    <col min="1" max="1" width="3.75" style="559" hidden="1" customWidth="1"/>
    <col min="2" max="4" width="3.75" style="553" hidden="1" customWidth="1"/>
    <col min="5" max="5" width="3.75" style="499" customWidth="1"/>
    <col min="6" max="6" width="9.75" style="492" customWidth="1"/>
    <col min="7" max="7" width="37.75" style="492" customWidth="1"/>
    <col min="8" max="8" width="66.875" style="492" customWidth="1"/>
    <col min="9" max="9" width="115.75" style="492" customWidth="1"/>
    <col min="10" max="11" width="10.625" style="553"/>
    <col min="12" max="12" width="11.125" style="553" customWidth="1"/>
    <col min="13" max="14" width="10.625" style="553"/>
    <col min="15" max="16384" width="10.625" style="492"/>
  </cols>
  <sheetData>
    <row r="1" spans="1:14" ht="2.95" customHeight="1">
      <c r="A1" s="559" t="s">
        <v>92</v>
      </c>
    </row>
    <row r="2" spans="1:14" ht="22.95">
      <c r="F2" s="1275" t="s">
        <v>470</v>
      </c>
      <c r="G2" s="1276"/>
      <c r="H2" s="1277"/>
      <c r="I2" s="608"/>
    </row>
    <row r="3" spans="1:14" ht="2.95" customHeight="1"/>
    <row r="4" spans="1:14" s="538" customFormat="1" ht="11.8">
      <c r="A4" s="558"/>
      <c r="B4" s="558"/>
      <c r="C4" s="558"/>
      <c r="D4" s="558"/>
      <c r="F4" s="1225" t="s">
        <v>445</v>
      </c>
      <c r="G4" s="1225"/>
      <c r="H4" s="1225"/>
      <c r="I4" s="1278" t="s">
        <v>446</v>
      </c>
      <c r="J4" s="558"/>
      <c r="K4" s="558"/>
      <c r="L4" s="558"/>
      <c r="M4" s="558"/>
      <c r="N4" s="558"/>
    </row>
    <row r="5" spans="1:14" s="538" customFormat="1" ht="11.3" customHeight="1">
      <c r="A5" s="558"/>
      <c r="B5" s="558"/>
      <c r="C5" s="558"/>
      <c r="D5" s="558"/>
      <c r="F5" s="574" t="s">
        <v>91</v>
      </c>
      <c r="G5" s="586" t="s">
        <v>448</v>
      </c>
      <c r="H5" s="573" t="s">
        <v>439</v>
      </c>
      <c r="I5" s="1278"/>
      <c r="J5" s="558"/>
      <c r="K5" s="558"/>
      <c r="L5" s="558"/>
      <c r="M5" s="558"/>
      <c r="N5" s="558"/>
    </row>
    <row r="6" spans="1:14" s="538" customFormat="1" ht="11.95" customHeight="1">
      <c r="A6" s="558"/>
      <c r="B6" s="558"/>
      <c r="C6" s="558"/>
      <c r="D6" s="558"/>
      <c r="F6" s="575" t="s">
        <v>92</v>
      </c>
      <c r="G6" s="577">
        <v>2</v>
      </c>
      <c r="H6" s="578">
        <v>3</v>
      </c>
      <c r="I6" s="576">
        <v>4</v>
      </c>
      <c r="J6" s="558">
        <v>4</v>
      </c>
      <c r="K6" s="558"/>
      <c r="L6" s="558"/>
      <c r="M6" s="558"/>
      <c r="N6" s="558"/>
    </row>
    <row r="7" spans="1:14" s="538" customFormat="1" ht="19">
      <c r="A7" s="558"/>
      <c r="B7" s="558"/>
      <c r="C7" s="558"/>
      <c r="D7" s="558"/>
      <c r="F7" s="584">
        <v>1</v>
      </c>
      <c r="G7" s="600" t="s">
        <v>471</v>
      </c>
      <c r="H7" s="572" t="str">
        <f>IF(dateCh="","",dateCh)</f>
        <v>26.04.2022</v>
      </c>
      <c r="I7" s="549" t="s">
        <v>472</v>
      </c>
      <c r="J7" s="583"/>
      <c r="K7" s="558"/>
      <c r="L7" s="558"/>
      <c r="M7" s="558"/>
      <c r="N7" s="558"/>
    </row>
    <row r="8" spans="1:14" s="538" customFormat="1" ht="47.15">
      <c r="A8" s="1279">
        <v>1</v>
      </c>
      <c r="B8" s="558"/>
      <c r="C8" s="558"/>
      <c r="D8" s="558"/>
      <c r="F8" s="584" t="str">
        <f>"2." &amp;mergeValue(A8)</f>
        <v>2.1</v>
      </c>
      <c r="G8" s="600" t="s">
        <v>473</v>
      </c>
      <c r="H8" s="572"/>
      <c r="I8" s="549" t="s">
        <v>568</v>
      </c>
      <c r="J8" s="583"/>
      <c r="K8" s="558"/>
      <c r="L8" s="558"/>
      <c r="M8" s="558"/>
      <c r="N8" s="558"/>
    </row>
    <row r="9" spans="1:14" s="538" customFormat="1" ht="23.6">
      <c r="A9" s="1279"/>
      <c r="B9" s="558"/>
      <c r="C9" s="558"/>
      <c r="D9" s="558"/>
      <c r="F9" s="584" t="str">
        <f>"3." &amp;mergeValue(A9)</f>
        <v>3.1</v>
      </c>
      <c r="G9" s="600" t="s">
        <v>474</v>
      </c>
      <c r="H9" s="572"/>
      <c r="I9" s="549" t="s">
        <v>566</v>
      </c>
      <c r="J9" s="583"/>
      <c r="K9" s="558"/>
      <c r="L9" s="558"/>
      <c r="M9" s="558"/>
      <c r="N9" s="558"/>
    </row>
    <row r="10" spans="1:14" s="538" customFormat="1" ht="23.6">
      <c r="A10" s="1279"/>
      <c r="B10" s="558"/>
      <c r="C10" s="558"/>
      <c r="D10" s="558"/>
      <c r="F10" s="584" t="str">
        <f>"4."&amp;mergeValue(A10)</f>
        <v>4.1</v>
      </c>
      <c r="G10" s="600" t="s">
        <v>475</v>
      </c>
      <c r="H10" s="573" t="s">
        <v>449</v>
      </c>
      <c r="I10" s="549"/>
      <c r="J10" s="583"/>
      <c r="K10" s="558"/>
      <c r="L10" s="558"/>
      <c r="M10" s="558"/>
      <c r="N10" s="558"/>
    </row>
    <row r="11" spans="1:14" s="538" customFormat="1" ht="19">
      <c r="A11" s="1279"/>
      <c r="B11" s="1279">
        <v>1</v>
      </c>
      <c r="C11" s="591"/>
      <c r="D11" s="591"/>
      <c r="F11" s="584" t="str">
        <f>"4."&amp;mergeValue(A11) &amp;"."&amp;mergeValue(B11)</f>
        <v>4.1.1</v>
      </c>
      <c r="G11" s="579" t="s">
        <v>570</v>
      </c>
      <c r="H11" s="572" t="str">
        <f>IF(region_name="","",region_name)</f>
        <v>Архангельская область</v>
      </c>
      <c r="I11" s="549" t="s">
        <v>478</v>
      </c>
      <c r="J11" s="583"/>
      <c r="K11" s="558"/>
      <c r="L11" s="558"/>
      <c r="M11" s="558"/>
      <c r="N11" s="558"/>
    </row>
    <row r="12" spans="1:14" s="538" customFormat="1" ht="23.6">
      <c r="A12" s="1279"/>
      <c r="B12" s="1279"/>
      <c r="C12" s="1279">
        <v>1</v>
      </c>
      <c r="D12" s="591"/>
      <c r="F12" s="584" t="str">
        <f>"4."&amp;mergeValue(A12) &amp;"."&amp;mergeValue(B12)&amp;"."&amp;mergeValue(C12)</f>
        <v>4.1.1.1</v>
      </c>
      <c r="G12" s="590" t="s">
        <v>476</v>
      </c>
      <c r="H12" s="572"/>
      <c r="I12" s="549" t="s">
        <v>479</v>
      </c>
      <c r="J12" s="583"/>
      <c r="K12" s="558"/>
      <c r="L12" s="558"/>
      <c r="M12" s="558"/>
      <c r="N12" s="558"/>
    </row>
    <row r="13" spans="1:14" s="538" customFormat="1" ht="38.950000000000003" customHeight="1">
      <c r="A13" s="1279"/>
      <c r="B13" s="1279"/>
      <c r="C13" s="1279"/>
      <c r="D13" s="591">
        <v>1</v>
      </c>
      <c r="F13" s="584" t="str">
        <f>"4."&amp;mergeValue(A13) &amp;"."&amp;mergeValue(B13)&amp;"."&amp;mergeValue(C13)&amp;"."&amp;mergeValue(D13)</f>
        <v>4.1.1.1.1</v>
      </c>
      <c r="G13" s="601" t="s">
        <v>477</v>
      </c>
      <c r="H13" s="572"/>
      <c r="I13" s="1280" t="s">
        <v>569</v>
      </c>
      <c r="J13" s="583"/>
      <c r="K13" s="558"/>
      <c r="L13" s="558"/>
      <c r="M13" s="558"/>
      <c r="N13" s="558"/>
    </row>
    <row r="14" spans="1:14" s="538" customFormat="1" ht="19">
      <c r="A14" s="1279"/>
      <c r="B14" s="1279"/>
      <c r="C14" s="1279"/>
      <c r="D14" s="591"/>
      <c r="F14" s="587"/>
      <c r="G14" s="519" t="s">
        <v>4</v>
      </c>
      <c r="H14" s="592"/>
      <c r="I14" s="1280"/>
      <c r="J14" s="583"/>
      <c r="K14" s="558"/>
      <c r="L14" s="558"/>
      <c r="M14" s="558"/>
      <c r="N14" s="558"/>
    </row>
    <row r="15" spans="1:14" s="538" customFormat="1" ht="19">
      <c r="A15" s="1279"/>
      <c r="B15" s="1279"/>
      <c r="C15" s="591"/>
      <c r="D15" s="591"/>
      <c r="F15" s="602"/>
      <c r="G15" s="545" t="s">
        <v>401</v>
      </c>
      <c r="H15" s="603"/>
      <c r="I15" s="604"/>
      <c r="J15" s="583"/>
      <c r="K15" s="558"/>
      <c r="L15" s="558"/>
      <c r="M15" s="558"/>
      <c r="N15" s="558"/>
    </row>
    <row r="16" spans="1:14" s="538" customFormat="1" ht="19">
      <c r="A16" s="1279"/>
      <c r="B16" s="558"/>
      <c r="C16" s="558"/>
      <c r="D16" s="558"/>
      <c r="F16" s="587"/>
      <c r="G16" s="527" t="s">
        <v>483</v>
      </c>
      <c r="H16" s="588"/>
      <c r="I16" s="589"/>
      <c r="J16" s="583"/>
      <c r="K16" s="558"/>
      <c r="L16" s="558"/>
      <c r="M16" s="558"/>
      <c r="N16" s="558"/>
    </row>
    <row r="17" spans="1:14" s="538" customFormat="1" ht="19">
      <c r="A17" s="558"/>
      <c r="B17" s="558"/>
      <c r="C17" s="558"/>
      <c r="D17" s="558"/>
      <c r="F17" s="587"/>
      <c r="G17" s="534" t="s">
        <v>482</v>
      </c>
      <c r="H17" s="588"/>
      <c r="I17" s="589"/>
      <c r="J17" s="583"/>
      <c r="K17" s="558"/>
      <c r="L17" s="558"/>
      <c r="M17" s="558"/>
      <c r="N17" s="558"/>
    </row>
    <row r="18" spans="1:14" s="581" customFormat="1" ht="2.95" customHeight="1">
      <c r="A18" s="582"/>
      <c r="B18" s="582"/>
      <c r="C18" s="582"/>
      <c r="D18" s="582"/>
      <c r="F18" s="593"/>
      <c r="G18" s="594"/>
      <c r="H18" s="595"/>
      <c r="I18" s="596"/>
      <c r="J18" s="582"/>
      <c r="K18" s="582"/>
      <c r="L18" s="582"/>
      <c r="M18" s="582"/>
      <c r="N18" s="582"/>
    </row>
    <row r="19" spans="1:14" s="581" customFormat="1" ht="15.05" customHeight="1">
      <c r="A19" s="582"/>
      <c r="B19" s="582"/>
      <c r="C19" s="582"/>
      <c r="D19" s="582"/>
      <c r="F19" s="580"/>
      <c r="G19" s="1274" t="s">
        <v>571</v>
      </c>
      <c r="H19" s="1274"/>
      <c r="I19" s="562"/>
      <c r="J19" s="582"/>
      <c r="K19" s="582"/>
      <c r="L19" s="582"/>
      <c r="M19" s="582"/>
      <c r="N19" s="582"/>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List06_1">
    <tabColor rgb="FFEAEBEE"/>
    <pageSetUpPr fitToPage="1"/>
  </sheetPr>
  <dimension ref="A1:AB34"/>
  <sheetViews>
    <sheetView showGridLines="0" topLeftCell="I4" zoomScaleNormal="100" workbookViewId="0"/>
  </sheetViews>
  <sheetFormatPr defaultColWidth="10.625" defaultRowHeight="14.4"/>
  <cols>
    <col min="1" max="6" width="10.625" style="553" hidden="1" customWidth="1"/>
    <col min="7" max="8" width="9.125" style="559" hidden="1" customWidth="1"/>
    <col min="9" max="9" width="3.75" style="500" customWidth="1"/>
    <col min="10" max="11" width="3.75" style="499" customWidth="1"/>
    <col min="12" max="12" width="12.75" style="492" customWidth="1"/>
    <col min="13" max="13" width="44.75" style="492" customWidth="1"/>
    <col min="14" max="14" width="1.75" style="492" hidden="1" customWidth="1"/>
    <col min="15" max="15" width="29.75" style="492" hidden="1" customWidth="1"/>
    <col min="16" max="17" width="23.75" style="492" hidden="1" customWidth="1"/>
    <col min="18" max="18" width="11.75" style="492" customWidth="1"/>
    <col min="19" max="19" width="3.75" style="492" customWidth="1"/>
    <col min="20" max="20" width="11.75" style="492" customWidth="1"/>
    <col min="21" max="21" width="8.625" style="492" hidden="1" customWidth="1"/>
    <col min="22" max="22" width="4.75" style="492" customWidth="1"/>
    <col min="23" max="23" width="115.75" style="492" customWidth="1"/>
    <col min="24" max="25" width="10.625" style="553"/>
    <col min="26" max="26" width="11.125" style="553" customWidth="1"/>
    <col min="27" max="28" width="10.625" style="553"/>
    <col min="29" max="16384" width="10.625" style="492"/>
  </cols>
  <sheetData>
    <row r="1" spans="1:28" hidden="1">
      <c r="Q1" s="551"/>
      <c r="R1" s="551"/>
    </row>
    <row r="2" spans="1:28" hidden="1">
      <c r="U2" s="551"/>
    </row>
    <row r="3" spans="1:28" hidden="1"/>
    <row r="4" spans="1:28" ht="2.95" customHeight="1">
      <c r="J4" s="498"/>
      <c r="K4" s="498"/>
      <c r="L4" s="493"/>
      <c r="M4" s="493"/>
      <c r="N4" s="493"/>
      <c r="O4" s="501"/>
      <c r="P4" s="501"/>
      <c r="Q4" s="501"/>
      <c r="R4" s="501"/>
      <c r="S4" s="501"/>
      <c r="T4" s="501"/>
      <c r="U4" s="501"/>
    </row>
    <row r="5" spans="1:28" ht="26.2" customHeight="1">
      <c r="J5" s="498"/>
      <c r="K5" s="498"/>
      <c r="L5" s="1308" t="s">
        <v>717</v>
      </c>
      <c r="M5" s="1308"/>
      <c r="N5" s="1308"/>
      <c r="O5" s="1308"/>
      <c r="P5" s="1308"/>
      <c r="Q5" s="1308"/>
      <c r="R5" s="1308"/>
      <c r="S5" s="1308"/>
      <c r="T5" s="1308"/>
      <c r="U5" s="632"/>
    </row>
    <row r="6" spans="1:28" ht="2.95" customHeight="1">
      <c r="J6" s="498"/>
      <c r="K6" s="498"/>
      <c r="L6" s="493"/>
      <c r="M6" s="493"/>
      <c r="N6" s="493"/>
      <c r="O6" s="497"/>
      <c r="P6" s="497"/>
      <c r="Q6" s="497"/>
      <c r="R6" s="497"/>
      <c r="S6" s="497"/>
      <c r="T6" s="497"/>
      <c r="U6" s="497"/>
      <c r="V6" s="501"/>
    </row>
    <row r="7" spans="1:28" s="745" customFormat="1" ht="4.5999999999999996" hidden="1">
      <c r="A7" s="1120"/>
      <c r="B7" s="1120"/>
      <c r="C7" s="1120"/>
      <c r="D7" s="1120"/>
      <c r="E7" s="1120"/>
      <c r="F7" s="1120"/>
      <c r="G7" s="1120"/>
      <c r="H7" s="1120"/>
      <c r="L7" s="1170"/>
      <c r="M7" s="1045"/>
      <c r="O7" s="1284"/>
      <c r="P7" s="1284"/>
      <c r="Q7" s="1284"/>
      <c r="R7" s="1284"/>
      <c r="S7" s="1284"/>
      <c r="T7" s="1284"/>
      <c r="U7" s="779"/>
      <c r="V7" s="779"/>
      <c r="X7" s="1120"/>
      <c r="Y7" s="1120"/>
      <c r="Z7" s="1120"/>
      <c r="AA7" s="1120"/>
      <c r="AB7" s="1120"/>
    </row>
    <row r="8" spans="1:28" s="538" customFormat="1" ht="19">
      <c r="A8" s="558"/>
      <c r="B8" s="558"/>
      <c r="C8" s="558"/>
      <c r="D8" s="558"/>
      <c r="E8" s="558"/>
      <c r="F8" s="558"/>
      <c r="G8" s="558"/>
      <c r="H8" s="558"/>
      <c r="L8" s="468"/>
      <c r="M8" s="585" t="str">
        <f>"Дата подачи заявления об "&amp;IF(datePr_ch="","утверждении","изменении") &amp; " тарифов"</f>
        <v>Дата подачи заявления об утверждении тарифов</v>
      </c>
      <c r="N8" s="1124"/>
      <c r="O8" s="1285" t="str">
        <f>IF(datePr_ch="",IF(datePr="","",datePr),datePr_ch)</f>
        <v>26.04.2022</v>
      </c>
      <c r="P8" s="1285"/>
      <c r="Q8" s="1285"/>
      <c r="R8" s="1285"/>
      <c r="S8" s="1285"/>
      <c r="T8" s="1285"/>
      <c r="U8" s="550"/>
      <c r="V8" s="550"/>
      <c r="W8" s="488"/>
      <c r="X8" s="558"/>
      <c r="Y8" s="558"/>
      <c r="Z8" s="558"/>
      <c r="AA8" s="558"/>
      <c r="AB8" s="558"/>
    </row>
    <row r="9" spans="1:28" s="538" customFormat="1" ht="23.6">
      <c r="A9" s="558"/>
      <c r="B9" s="558"/>
      <c r="C9" s="558"/>
      <c r="D9" s="558"/>
      <c r="E9" s="558"/>
      <c r="F9" s="558"/>
      <c r="G9" s="558"/>
      <c r="H9" s="558"/>
      <c r="L9" s="521"/>
      <c r="M9" s="585" t="str">
        <f>"Номер подачи заявления об "&amp;IF(numberPr_ch="","утверждении","изменении") &amp; " тарифов"</f>
        <v>Номер подачи заявления об утверждении тарифов</v>
      </c>
      <c r="N9" s="1124"/>
      <c r="O9" s="1285" t="str">
        <f>IF(numberPr_ch="",IF(numberPr="","",numberPr),numberPr_ch)</f>
        <v>945</v>
      </c>
      <c r="P9" s="1285"/>
      <c r="Q9" s="1285"/>
      <c r="R9" s="1285"/>
      <c r="S9" s="1285"/>
      <c r="T9" s="1285"/>
      <c r="U9" s="550"/>
      <c r="V9" s="550"/>
      <c r="W9" s="488"/>
      <c r="X9" s="558"/>
      <c r="Y9" s="558"/>
      <c r="Z9" s="558"/>
      <c r="AA9" s="558"/>
      <c r="AB9" s="558"/>
    </row>
    <row r="10" spans="1:28" s="745" customFormat="1" ht="4.5999999999999996" hidden="1">
      <c r="A10" s="1120"/>
      <c r="B10" s="1120"/>
      <c r="C10" s="1120"/>
      <c r="D10" s="1120"/>
      <c r="E10" s="1120"/>
      <c r="F10" s="1120"/>
      <c r="G10" s="1120"/>
      <c r="H10" s="1120"/>
      <c r="L10" s="1138"/>
      <c r="M10" s="1045"/>
      <c r="O10" s="1284"/>
      <c r="P10" s="1284"/>
      <c r="Q10" s="1284"/>
      <c r="R10" s="1284"/>
      <c r="S10" s="1284"/>
      <c r="T10" s="1284"/>
      <c r="U10" s="779"/>
      <c r="V10" s="779"/>
      <c r="X10" s="1120"/>
      <c r="Y10" s="1120"/>
      <c r="Z10" s="1120"/>
      <c r="AA10" s="1120"/>
      <c r="AB10" s="1120"/>
    </row>
    <row r="11" spans="1:28" s="538" customFormat="1" ht="11.8" hidden="1">
      <c r="A11" s="558"/>
      <c r="B11" s="558"/>
      <c r="C11" s="558"/>
      <c r="D11" s="558"/>
      <c r="E11" s="558"/>
      <c r="F11" s="558"/>
      <c r="G11" s="558"/>
      <c r="H11" s="558"/>
      <c r="L11" s="1309"/>
      <c r="M11" s="1309"/>
      <c r="N11" s="535"/>
      <c r="O11" s="550"/>
      <c r="P11" s="550"/>
      <c r="Q11" s="550"/>
      <c r="R11" s="550"/>
      <c r="S11" s="550"/>
      <c r="T11" s="550"/>
      <c r="U11" s="556" t="s">
        <v>371</v>
      </c>
      <c r="X11" s="558"/>
      <c r="Y11" s="558"/>
      <c r="Z11" s="558"/>
      <c r="AA11" s="558"/>
      <c r="AB11" s="558"/>
    </row>
    <row r="12" spans="1:28">
      <c r="J12" s="498"/>
      <c r="K12" s="498"/>
      <c r="L12" s="493"/>
      <c r="M12" s="493"/>
      <c r="N12" s="471"/>
      <c r="O12" s="1286"/>
      <c r="P12" s="1286"/>
      <c r="Q12" s="1286"/>
      <c r="R12" s="1286"/>
      <c r="S12" s="1286"/>
      <c r="T12" s="1286"/>
      <c r="U12" s="1286"/>
    </row>
    <row r="13" spans="1:28">
      <c r="J13" s="498"/>
      <c r="K13" s="498"/>
      <c r="L13" s="1225" t="s">
        <v>445</v>
      </c>
      <c r="M13" s="1225"/>
      <c r="N13" s="1225"/>
      <c r="O13" s="1225"/>
      <c r="P13" s="1225"/>
      <c r="Q13" s="1225"/>
      <c r="R13" s="1225"/>
      <c r="S13" s="1225"/>
      <c r="T13" s="1225"/>
      <c r="U13" s="1225"/>
      <c r="V13" s="1225"/>
      <c r="W13" s="1225" t="s">
        <v>446</v>
      </c>
    </row>
    <row r="14" spans="1:28" ht="14.25" customHeight="1">
      <c r="J14" s="498"/>
      <c r="K14" s="498"/>
      <c r="L14" s="1292" t="s">
        <v>91</v>
      </c>
      <c r="M14" s="1292" t="s">
        <v>602</v>
      </c>
      <c r="N14" s="629"/>
      <c r="O14" s="1293" t="s">
        <v>604</v>
      </c>
      <c r="P14" s="1294"/>
      <c r="Q14" s="1294"/>
      <c r="R14" s="1294"/>
      <c r="S14" s="1294"/>
      <c r="T14" s="1295"/>
      <c r="U14" s="1303" t="s">
        <v>339</v>
      </c>
      <c r="V14" s="1289" t="s">
        <v>274</v>
      </c>
      <c r="W14" s="1225"/>
    </row>
    <row r="15" spans="1:28" ht="14.25" customHeight="1">
      <c r="J15" s="498"/>
      <c r="K15" s="498"/>
      <c r="L15" s="1292"/>
      <c r="M15" s="1292"/>
      <c r="N15" s="630"/>
      <c r="O15" s="1298" t="s">
        <v>578</v>
      </c>
      <c r="P15" s="1296" t="s">
        <v>270</v>
      </c>
      <c r="Q15" s="1297"/>
      <c r="R15" s="1300" t="s">
        <v>615</v>
      </c>
      <c r="S15" s="1301"/>
      <c r="T15" s="1302"/>
      <c r="U15" s="1304"/>
      <c r="V15" s="1290"/>
      <c r="W15" s="1225"/>
    </row>
    <row r="16" spans="1:28" ht="33.75" customHeight="1">
      <c r="J16" s="498"/>
      <c r="K16" s="498"/>
      <c r="L16" s="1292"/>
      <c r="M16" s="1292"/>
      <c r="N16" s="631"/>
      <c r="O16" s="1299"/>
      <c r="P16" s="504" t="s">
        <v>579</v>
      </c>
      <c r="Q16" s="504" t="s">
        <v>6</v>
      </c>
      <c r="R16" s="505" t="s">
        <v>273</v>
      </c>
      <c r="S16" s="1287" t="s">
        <v>272</v>
      </c>
      <c r="T16" s="1288"/>
      <c r="U16" s="1305"/>
      <c r="V16" s="1291"/>
      <c r="W16" s="1225"/>
    </row>
    <row r="17" spans="1:28">
      <c r="J17" s="498"/>
      <c r="K17" s="537">
        <v>1</v>
      </c>
      <c r="L17" s="615" t="s">
        <v>92</v>
      </c>
      <c r="M17" s="615" t="s">
        <v>48</v>
      </c>
      <c r="N17" s="617" t="str">
        <f ca="1">OFFSET(N17,0,-1)</f>
        <v>2</v>
      </c>
      <c r="O17" s="616">
        <f ca="1">OFFSET(O17,0,-1)+1</f>
        <v>3</v>
      </c>
      <c r="P17" s="616">
        <f ca="1">OFFSET(P17,0,-1)+1</f>
        <v>4</v>
      </c>
      <c r="Q17" s="616">
        <f ca="1">OFFSET(Q17,0,-1)+1</f>
        <v>5</v>
      </c>
      <c r="R17" s="616">
        <f ca="1">OFFSET(R17,0,-1)+1</f>
        <v>6</v>
      </c>
      <c r="S17" s="1310">
        <f ca="1">OFFSET(S17,0,-1)+1</f>
        <v>7</v>
      </c>
      <c r="T17" s="1310"/>
      <c r="U17" s="616">
        <f ca="1">OFFSET(U17,0,-2)+1</f>
        <v>8</v>
      </c>
      <c r="V17" s="617">
        <f ca="1">OFFSET(V17,0,-1)</f>
        <v>8</v>
      </c>
      <c r="W17" s="616">
        <f ca="1">OFFSET(W17,0,-1)+1</f>
        <v>9</v>
      </c>
    </row>
    <row r="18" spans="1:28" ht="23.6">
      <c r="A18" s="1311">
        <v>1</v>
      </c>
      <c r="B18" s="794"/>
      <c r="C18" s="794"/>
      <c r="D18" s="794"/>
      <c r="E18" s="795"/>
      <c r="F18" s="796"/>
      <c r="G18" s="796"/>
      <c r="H18" s="796"/>
      <c r="I18" s="797"/>
      <c r="J18" s="792"/>
      <c r="K18" s="799"/>
      <c r="L18" s="561">
        <f>mergeValue(A18)</f>
        <v>1</v>
      </c>
      <c r="M18" s="609" t="s">
        <v>19</v>
      </c>
      <c r="N18" s="614"/>
      <c r="O18" s="1312"/>
      <c r="P18" s="1312"/>
      <c r="Q18" s="1312"/>
      <c r="R18" s="1312"/>
      <c r="S18" s="1312"/>
      <c r="T18" s="1312"/>
      <c r="U18" s="1312"/>
      <c r="V18" s="1312"/>
      <c r="W18" s="598" t="s">
        <v>718</v>
      </c>
      <c r="Y18" s="557"/>
      <c r="Z18" s="557" t="str">
        <f t="shared" ref="Z18:Z31" si="0">IF(M18="","",M18 )</f>
        <v>Наименование тарифа</v>
      </c>
      <c r="AA18" s="557"/>
      <c r="AB18" s="557"/>
    </row>
    <row r="19" spans="1:28" ht="23.6">
      <c r="A19" s="1311"/>
      <c r="B19" s="1311">
        <v>1</v>
      </c>
      <c r="C19" s="794"/>
      <c r="D19" s="794"/>
      <c r="E19" s="796"/>
      <c r="F19" s="796"/>
      <c r="G19" s="796"/>
      <c r="H19" s="796"/>
      <c r="I19" s="791"/>
      <c r="J19" s="790"/>
      <c r="K19" s="793"/>
      <c r="L19" s="561" t="str">
        <f>mergeValue(A19) &amp;"."&amp; mergeValue(B19)</f>
        <v>1.1</v>
      </c>
      <c r="M19" s="515" t="s">
        <v>15</v>
      </c>
      <c r="N19" s="614"/>
      <c r="O19" s="1312"/>
      <c r="P19" s="1312"/>
      <c r="Q19" s="1312"/>
      <c r="R19" s="1312"/>
      <c r="S19" s="1312"/>
      <c r="T19" s="1312"/>
      <c r="U19" s="1312"/>
      <c r="V19" s="1312"/>
      <c r="W19" s="598" t="s">
        <v>459</v>
      </c>
      <c r="Y19" s="557"/>
      <c r="Z19" s="557" t="str">
        <f t="shared" si="0"/>
        <v>Территория действия тарифа</v>
      </c>
      <c r="AA19" s="557"/>
      <c r="AB19" s="557"/>
    </row>
    <row r="20" spans="1:28" ht="23.6">
      <c r="A20" s="1311"/>
      <c r="B20" s="1311"/>
      <c r="C20" s="1311">
        <v>1</v>
      </c>
      <c r="D20" s="794"/>
      <c r="E20" s="796"/>
      <c r="F20" s="796"/>
      <c r="G20" s="796"/>
      <c r="H20" s="796"/>
      <c r="I20" s="798"/>
      <c r="J20" s="790"/>
      <c r="K20" s="793"/>
      <c r="L20" s="561" t="str">
        <f>mergeValue(A20) &amp;"."&amp; mergeValue(B20)&amp;"."&amp; mergeValue(C20)</f>
        <v>1.1.1</v>
      </c>
      <c r="M20" s="516" t="s">
        <v>7</v>
      </c>
      <c r="N20" s="614"/>
      <c r="O20" s="1312"/>
      <c r="P20" s="1312"/>
      <c r="Q20" s="1312"/>
      <c r="R20" s="1312"/>
      <c r="S20" s="1312"/>
      <c r="T20" s="1312"/>
      <c r="U20" s="1312"/>
      <c r="V20" s="1312"/>
      <c r="W20" s="598" t="s">
        <v>600</v>
      </c>
      <c r="Y20" s="557"/>
      <c r="Z20" s="557" t="str">
        <f t="shared" si="0"/>
        <v xml:space="preserve">Наименование системы теплоснабжения </v>
      </c>
      <c r="AA20" s="557"/>
      <c r="AB20" s="557"/>
    </row>
    <row r="21" spans="1:28" ht="23.6">
      <c r="A21" s="1311"/>
      <c r="B21" s="1311"/>
      <c r="C21" s="1311"/>
      <c r="D21" s="1311">
        <v>1</v>
      </c>
      <c r="E21" s="796"/>
      <c r="F21" s="796"/>
      <c r="G21" s="796"/>
      <c r="H21" s="796"/>
      <c r="I21" s="798"/>
      <c r="J21" s="790"/>
      <c r="K21" s="793"/>
      <c r="L21" s="561" t="str">
        <f>mergeValue(A21) &amp;"."&amp; mergeValue(B21)&amp;"."&amp; mergeValue(C21)&amp;"."&amp; mergeValue(D21)</f>
        <v>1.1.1.1</v>
      </c>
      <c r="M21" s="517" t="s">
        <v>21</v>
      </c>
      <c r="N21" s="614"/>
      <c r="O21" s="1312"/>
      <c r="P21" s="1312"/>
      <c r="Q21" s="1312"/>
      <c r="R21" s="1312"/>
      <c r="S21" s="1312"/>
      <c r="T21" s="1312"/>
      <c r="U21" s="1312"/>
      <c r="V21" s="1312"/>
      <c r="W21" s="598" t="s">
        <v>601</v>
      </c>
      <c r="Y21" s="557"/>
      <c r="Z21" s="557" t="str">
        <f t="shared" si="0"/>
        <v xml:space="preserve">Источник тепловой энергии  </v>
      </c>
      <c r="AA21" s="557"/>
      <c r="AB21" s="557"/>
    </row>
    <row r="22" spans="1:28" ht="82.5">
      <c r="A22" s="1311"/>
      <c r="B22" s="1311"/>
      <c r="C22" s="1311"/>
      <c r="D22" s="1311"/>
      <c r="E22" s="1311">
        <v>1</v>
      </c>
      <c r="F22" s="796"/>
      <c r="G22" s="796"/>
      <c r="H22" s="794">
        <v>1</v>
      </c>
      <c r="I22" s="1311">
        <v>1</v>
      </c>
      <c r="J22" s="796"/>
      <c r="K22" s="801"/>
      <c r="L22" s="561" t="str">
        <f>mergeValue(A22) &amp;"."&amp; mergeValue(B22)&amp;"."&amp; mergeValue(C22)&amp;"."&amp; mergeValue(D22)&amp;"."&amp; mergeValue(E22)</f>
        <v>1.1.1.1.1</v>
      </c>
      <c r="M22" s="523" t="s">
        <v>8</v>
      </c>
      <c r="N22" s="614"/>
      <c r="O22" s="1313"/>
      <c r="P22" s="1313"/>
      <c r="Q22" s="1313"/>
      <c r="R22" s="1313"/>
      <c r="S22" s="1313"/>
      <c r="T22" s="1313"/>
      <c r="U22" s="1313"/>
      <c r="V22" s="1313"/>
      <c r="W22" s="598" t="s">
        <v>719</v>
      </c>
      <c r="Y22" s="557"/>
      <c r="Z22" s="557" t="str">
        <f t="shared" si="0"/>
        <v>Схема подключения теплопотребляющей установки к коллектору источника тепловой энергии</v>
      </c>
      <c r="AA22" s="557"/>
      <c r="AB22" s="557"/>
    </row>
    <row r="23" spans="1:28" ht="35.35">
      <c r="A23" s="1311"/>
      <c r="B23" s="1311"/>
      <c r="C23" s="1311"/>
      <c r="D23" s="1311"/>
      <c r="E23" s="1311"/>
      <c r="F23" s="1311">
        <v>1</v>
      </c>
      <c r="G23" s="794"/>
      <c r="H23" s="794"/>
      <c r="I23" s="1311"/>
      <c r="J23" s="1311">
        <v>1</v>
      </c>
      <c r="K23" s="802"/>
      <c r="L23" s="561" t="str">
        <f>mergeValue(A23) &amp;"."&amp; mergeValue(B23)&amp;"."&amp; mergeValue(C23)&amp;"."&amp; mergeValue(D23)&amp;"."&amp; mergeValue(E23)&amp;"."&amp; mergeValue(F23)</f>
        <v>1.1.1.1.1.1</v>
      </c>
      <c r="M23" s="524" t="s">
        <v>9</v>
      </c>
      <c r="N23" s="614"/>
      <c r="O23" s="1314"/>
      <c r="P23" s="1315"/>
      <c r="Q23" s="1315"/>
      <c r="R23" s="1315"/>
      <c r="S23" s="1315"/>
      <c r="T23" s="1315"/>
      <c r="U23" s="1315"/>
      <c r="V23" s="1316"/>
      <c r="W23" s="598" t="s">
        <v>720</v>
      </c>
      <c r="Y23" s="557"/>
      <c r="Z23" s="557" t="str">
        <f t="shared" si="0"/>
        <v>Группа потребителей</v>
      </c>
      <c r="AA23" s="557"/>
      <c r="AB23" s="557"/>
    </row>
    <row r="24" spans="1:28" ht="122.1" customHeight="1">
      <c r="A24" s="1311"/>
      <c r="B24" s="1311"/>
      <c r="C24" s="1311"/>
      <c r="D24" s="1311"/>
      <c r="E24" s="1311"/>
      <c r="F24" s="1311"/>
      <c r="G24" s="794">
        <v>1</v>
      </c>
      <c r="H24" s="794"/>
      <c r="I24" s="1311"/>
      <c r="J24" s="1311"/>
      <c r="K24" s="802">
        <v>1</v>
      </c>
      <c r="L24" s="561" t="str">
        <f>mergeValue(A24) &amp;"."&amp; mergeValue(B24)&amp;"."&amp; mergeValue(C24)&amp;"."&amp; mergeValue(D24)&amp;"."&amp; mergeValue(E24)&amp;"."&amp; mergeValue(F24)&amp;"."&amp; mergeValue(G24)</f>
        <v>1.1.1.1.1.1.1</v>
      </c>
      <c r="M24" s="1087"/>
      <c r="N24" s="614"/>
      <c r="O24" s="531"/>
      <c r="P24" s="531"/>
      <c r="Q24" s="1039"/>
      <c r="R24" s="1317"/>
      <c r="S24" s="1307" t="s">
        <v>83</v>
      </c>
      <c r="T24" s="1306"/>
      <c r="U24" s="1307" t="s">
        <v>84</v>
      </c>
      <c r="V24" s="531"/>
      <c r="W24" s="1281" t="s">
        <v>721</v>
      </c>
      <c r="X24" s="553" t="str">
        <f>strCheckDate(O25:V25)</f>
        <v/>
      </c>
      <c r="Y24" s="557"/>
      <c r="Z24" s="557" t="str">
        <f t="shared" si="0"/>
        <v/>
      </c>
      <c r="AA24" s="557"/>
      <c r="AB24" s="557"/>
    </row>
    <row r="25" spans="1:28" ht="11.8" hidden="1">
      <c r="A25" s="1311"/>
      <c r="B25" s="1311"/>
      <c r="C25" s="1311"/>
      <c r="D25" s="1311"/>
      <c r="E25" s="1311"/>
      <c r="F25" s="1311"/>
      <c r="G25" s="794"/>
      <c r="H25" s="794"/>
      <c r="I25" s="1311"/>
      <c r="J25" s="1311"/>
      <c r="K25" s="802"/>
      <c r="L25" s="568"/>
      <c r="M25" s="614"/>
      <c r="N25" s="614"/>
      <c r="O25" s="531"/>
      <c r="P25" s="531"/>
      <c r="Q25" s="552" t="str">
        <f>R24 &amp; "-" &amp; T24</f>
        <v>-</v>
      </c>
      <c r="R25" s="1306"/>
      <c r="S25" s="1307"/>
      <c r="T25" s="1306"/>
      <c r="U25" s="1307"/>
      <c r="V25" s="531"/>
      <c r="W25" s="1282"/>
      <c r="Y25" s="557"/>
      <c r="Z25" s="557" t="str">
        <f t="shared" si="0"/>
        <v/>
      </c>
      <c r="AA25" s="557"/>
      <c r="AB25" s="557"/>
    </row>
    <row r="26" spans="1:28" ht="15.05" customHeight="1">
      <c r="A26" s="1311"/>
      <c r="B26" s="1311"/>
      <c r="C26" s="1311"/>
      <c r="D26" s="1311"/>
      <c r="E26" s="1311"/>
      <c r="F26" s="1311"/>
      <c r="G26" s="796"/>
      <c r="H26" s="794"/>
      <c r="I26" s="1311"/>
      <c r="J26" s="1311"/>
      <c r="K26" s="801"/>
      <c r="L26" s="507"/>
      <c r="M26" s="526" t="s">
        <v>24</v>
      </c>
      <c r="N26" s="533"/>
      <c r="O26" s="533"/>
      <c r="P26" s="533"/>
      <c r="Q26" s="533"/>
      <c r="R26" s="533"/>
      <c r="S26" s="533"/>
      <c r="T26" s="533"/>
      <c r="U26" s="533"/>
      <c r="V26" s="529"/>
      <c r="W26" s="1283"/>
      <c r="Y26" s="557"/>
      <c r="Z26" s="557" t="str">
        <f t="shared" si="0"/>
        <v>Добавить вид теплоносителя (параметры теплоносителя)</v>
      </c>
      <c r="AA26" s="557"/>
      <c r="AB26" s="557"/>
    </row>
    <row r="27" spans="1:28" ht="15.05" customHeight="1">
      <c r="A27" s="1311"/>
      <c r="B27" s="1311"/>
      <c r="C27" s="1311"/>
      <c r="D27" s="1311"/>
      <c r="E27" s="1311"/>
      <c r="F27" s="796"/>
      <c r="G27" s="796"/>
      <c r="H27" s="794"/>
      <c r="I27" s="1311"/>
      <c r="J27" s="796"/>
      <c r="K27" s="801"/>
      <c r="L27" s="507"/>
      <c r="M27" s="525" t="s">
        <v>10</v>
      </c>
      <c r="N27" s="533"/>
      <c r="O27" s="533"/>
      <c r="P27" s="533"/>
      <c r="Q27" s="533"/>
      <c r="R27" s="533"/>
      <c r="S27" s="533"/>
      <c r="T27" s="533"/>
      <c r="U27" s="532"/>
      <c r="V27" s="533"/>
      <c r="W27" s="633"/>
      <c r="Y27" s="557"/>
      <c r="Z27" s="557" t="str">
        <f t="shared" si="0"/>
        <v>Добавить группу потребителей</v>
      </c>
      <c r="AA27" s="557"/>
      <c r="AB27" s="557"/>
    </row>
    <row r="28" spans="1:28" ht="15.05" customHeight="1">
      <c r="A28" s="1311"/>
      <c r="B28" s="1311"/>
      <c r="C28" s="1311"/>
      <c r="D28" s="1311"/>
      <c r="E28" s="800"/>
      <c r="F28" s="796"/>
      <c r="G28" s="796"/>
      <c r="H28" s="796"/>
      <c r="I28" s="792"/>
      <c r="J28" s="789"/>
      <c r="K28" s="799"/>
      <c r="L28" s="507"/>
      <c r="M28" s="520" t="s">
        <v>11</v>
      </c>
      <c r="N28" s="533"/>
      <c r="O28" s="533"/>
      <c r="P28" s="533"/>
      <c r="Q28" s="533"/>
      <c r="R28" s="533"/>
      <c r="S28" s="533"/>
      <c r="T28" s="533"/>
      <c r="U28" s="532"/>
      <c r="V28" s="533"/>
      <c r="W28" s="633"/>
      <c r="Y28" s="557"/>
      <c r="Z28" s="557" t="str">
        <f t="shared" si="0"/>
        <v>Добавить схему подключения</v>
      </c>
      <c r="AA28" s="557"/>
      <c r="AB28" s="557"/>
    </row>
    <row r="29" spans="1:28" ht="15.05" customHeight="1">
      <c r="A29" s="1311"/>
      <c r="B29" s="1311"/>
      <c r="C29" s="1311"/>
      <c r="D29" s="800"/>
      <c r="E29" s="800"/>
      <c r="F29" s="796"/>
      <c r="G29" s="796"/>
      <c r="H29" s="796"/>
      <c r="I29" s="792"/>
      <c r="J29" s="789"/>
      <c r="K29" s="799"/>
      <c r="L29" s="507"/>
      <c r="M29" s="519" t="s">
        <v>16</v>
      </c>
      <c r="N29" s="533"/>
      <c r="O29" s="533"/>
      <c r="P29" s="533"/>
      <c r="Q29" s="533"/>
      <c r="R29" s="533"/>
      <c r="S29" s="533"/>
      <c r="T29" s="533"/>
      <c r="U29" s="532"/>
      <c r="V29" s="533"/>
      <c r="W29" s="633"/>
      <c r="Y29" s="557"/>
      <c r="Z29" s="557" t="str">
        <f t="shared" si="0"/>
        <v>Добавить источник тепловой энергии</v>
      </c>
      <c r="AA29" s="557"/>
      <c r="AB29" s="557"/>
    </row>
    <row r="30" spans="1:28" ht="15.05" customHeight="1">
      <c r="A30" s="1311"/>
      <c r="B30" s="1311"/>
      <c r="C30" s="800"/>
      <c r="D30" s="800"/>
      <c r="E30" s="800"/>
      <c r="F30" s="800"/>
      <c r="G30" s="805"/>
      <c r="H30" s="792"/>
      <c r="I30" s="803"/>
      <c r="J30" s="789"/>
      <c r="K30" s="804"/>
      <c r="L30" s="507"/>
      <c r="M30" s="518" t="s">
        <v>17</v>
      </c>
      <c r="N30" s="533"/>
      <c r="O30" s="533"/>
      <c r="P30" s="533"/>
      <c r="Q30" s="533"/>
      <c r="R30" s="533"/>
      <c r="S30" s="533"/>
      <c r="T30" s="533"/>
      <c r="U30" s="532"/>
      <c r="V30" s="533"/>
      <c r="W30" s="633"/>
      <c r="Y30" s="557"/>
      <c r="Z30" s="557" t="str">
        <f t="shared" si="0"/>
        <v>Добавить наименование системы теплоснабжения</v>
      </c>
      <c r="AA30" s="557"/>
      <c r="AB30" s="557"/>
    </row>
    <row r="31" spans="1:28" ht="15.05" customHeight="1">
      <c r="A31" s="1311"/>
      <c r="B31" s="800"/>
      <c r="C31" s="800"/>
      <c r="D31" s="800"/>
      <c r="E31" s="800"/>
      <c r="F31" s="800"/>
      <c r="G31" s="805"/>
      <c r="H31" s="792"/>
      <c r="I31" s="792"/>
      <c r="J31" s="789"/>
      <c r="K31" s="799"/>
      <c r="L31" s="507"/>
      <c r="M31" s="527" t="s">
        <v>18</v>
      </c>
      <c r="N31" s="533"/>
      <c r="O31" s="533"/>
      <c r="P31" s="533"/>
      <c r="Q31" s="533"/>
      <c r="R31" s="533"/>
      <c r="S31" s="533"/>
      <c r="T31" s="533"/>
      <c r="U31" s="532"/>
      <c r="V31" s="533"/>
      <c r="W31" s="633"/>
      <c r="Y31" s="557"/>
      <c r="Z31" s="557" t="str">
        <f t="shared" si="0"/>
        <v>Добавить территорию действия тарифа</v>
      </c>
      <c r="AA31" s="557"/>
      <c r="AB31" s="557"/>
    </row>
    <row r="32" spans="1:28" s="491" customFormat="1" ht="15.05" customHeight="1">
      <c r="A32" s="788"/>
      <c r="B32" s="788"/>
      <c r="C32" s="788"/>
      <c r="D32" s="788"/>
      <c r="E32" s="788"/>
      <c r="F32" s="788"/>
      <c r="G32" s="788"/>
      <c r="H32" s="788"/>
      <c r="I32" s="788"/>
      <c r="J32" s="788"/>
      <c r="K32" s="788"/>
      <c r="L32" s="461"/>
      <c r="M32" s="534" t="s">
        <v>308</v>
      </c>
      <c r="N32" s="533"/>
      <c r="O32" s="533"/>
      <c r="P32" s="533"/>
      <c r="Q32" s="533"/>
      <c r="R32" s="533"/>
      <c r="S32" s="533"/>
      <c r="T32" s="533"/>
      <c r="U32" s="532"/>
      <c r="V32" s="533"/>
      <c r="W32" s="633"/>
      <c r="X32" s="555"/>
      <c r="Y32" s="555"/>
      <c r="Z32" s="555"/>
      <c r="AA32" s="555"/>
      <c r="AB32" s="555"/>
    </row>
    <row r="33" spans="1:28" ht="11.8">
      <c r="A33" s="492"/>
      <c r="B33" s="492"/>
      <c r="C33" s="492"/>
      <c r="D33" s="492"/>
      <c r="E33" s="492"/>
      <c r="F33" s="492"/>
      <c r="G33" s="492"/>
      <c r="H33" s="492"/>
      <c r="I33" s="492"/>
      <c r="J33" s="492"/>
      <c r="K33" s="492"/>
      <c r="X33" s="492"/>
      <c r="Y33" s="492"/>
      <c r="Z33" s="492"/>
      <c r="AA33" s="492"/>
      <c r="AB33" s="492"/>
    </row>
    <row r="34" spans="1:28" ht="89.2" customHeight="1">
      <c r="L34" s="1">
        <v>1</v>
      </c>
      <c r="M34" s="1274" t="s">
        <v>722</v>
      </c>
      <c r="N34" s="1274"/>
      <c r="O34" s="1274"/>
      <c r="P34" s="1274"/>
      <c r="Q34" s="1274"/>
      <c r="R34" s="1274"/>
      <c r="S34" s="1274"/>
      <c r="T34" s="1274"/>
      <c r="U34" s="1274"/>
      <c r="V34" s="1274"/>
      <c r="W34" s="1274"/>
    </row>
  </sheetData>
  <sheetProtection password="FA9C" sheet="1" objects="1" scenarios="1" formatColumns="0" formatRows="0"/>
  <dataConsolidate leftLabels="1"/>
  <mergeCells count="39">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 ref="R15:T15"/>
    <mergeCell ref="U14:U16"/>
    <mergeCell ref="T24:T25"/>
    <mergeCell ref="U24:U25"/>
    <mergeCell ref="L5:T5"/>
    <mergeCell ref="L11:M11"/>
    <mergeCell ref="S17:T17"/>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U524312 S24"/>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sheetPr codeName="List05_2">
    <tabColor theme="0" tint="-0.249977111117893"/>
  </sheetPr>
  <dimension ref="A1:T19"/>
  <sheetViews>
    <sheetView showGridLines="0" topLeftCell="E1" zoomScaleNormal="100" workbookViewId="0"/>
  </sheetViews>
  <sheetFormatPr defaultColWidth="10.625" defaultRowHeight="14.4"/>
  <cols>
    <col min="1" max="1" width="3.75" style="206" hidden="1" customWidth="1"/>
    <col min="2" max="4" width="3.75" style="194" hidden="1" customWidth="1"/>
    <col min="5" max="5" width="3.75" style="82" customWidth="1"/>
    <col min="6" max="6" width="9.75" style="35" customWidth="1"/>
    <col min="7" max="7" width="37.75" style="35" customWidth="1"/>
    <col min="8" max="8" width="66.875" style="35" customWidth="1"/>
    <col min="9" max="9" width="115.75" style="35" customWidth="1"/>
    <col min="10" max="11" width="10.625" style="194"/>
    <col min="12" max="12" width="11.125" style="194" customWidth="1"/>
    <col min="13" max="20" width="10.625" style="194"/>
    <col min="21" max="16384" width="10.625" style="35"/>
  </cols>
  <sheetData>
    <row r="1" spans="1:20" ht="2.95" customHeight="1">
      <c r="A1" s="206" t="s">
        <v>48</v>
      </c>
    </row>
    <row r="2" spans="1:20" ht="22.95">
      <c r="F2" s="1275" t="s">
        <v>470</v>
      </c>
      <c r="G2" s="1276"/>
      <c r="H2" s="1277"/>
      <c r="I2" s="406"/>
    </row>
    <row r="3" spans="1:20" ht="2.95" customHeight="1"/>
    <row r="4" spans="1:20" s="182" customFormat="1" ht="11.8">
      <c r="A4" s="205"/>
      <c r="B4" s="205"/>
      <c r="C4" s="205"/>
      <c r="D4" s="205"/>
      <c r="F4" s="1225" t="s">
        <v>445</v>
      </c>
      <c r="G4" s="1225"/>
      <c r="H4" s="1225"/>
      <c r="I4" s="1278" t="s">
        <v>446</v>
      </c>
      <c r="J4" s="205"/>
      <c r="K4" s="205"/>
      <c r="L4" s="205"/>
      <c r="M4" s="205"/>
      <c r="N4" s="205"/>
      <c r="O4" s="205"/>
      <c r="P4" s="205"/>
      <c r="Q4" s="205"/>
      <c r="R4" s="205"/>
      <c r="S4" s="205"/>
      <c r="T4" s="205"/>
    </row>
    <row r="5" spans="1:20" s="182" customFormat="1" ht="11.3" customHeight="1">
      <c r="A5" s="205"/>
      <c r="B5" s="205"/>
      <c r="C5" s="205"/>
      <c r="D5" s="205"/>
      <c r="F5" s="298" t="s">
        <v>91</v>
      </c>
      <c r="G5" s="313" t="s">
        <v>448</v>
      </c>
      <c r="H5" s="297" t="s">
        <v>439</v>
      </c>
      <c r="I5" s="1278"/>
      <c r="J5" s="205"/>
      <c r="K5" s="205"/>
      <c r="L5" s="205"/>
      <c r="M5" s="205"/>
      <c r="N5" s="205"/>
      <c r="O5" s="205"/>
      <c r="P5" s="205"/>
      <c r="Q5" s="205"/>
      <c r="R5" s="205"/>
      <c r="S5" s="205"/>
      <c r="T5" s="205"/>
    </row>
    <row r="6" spans="1:20" s="182" customFormat="1" ht="11.95" customHeight="1">
      <c r="A6" s="205"/>
      <c r="B6" s="205"/>
      <c r="C6" s="205"/>
      <c r="D6" s="205"/>
      <c r="F6" s="299" t="s">
        <v>92</v>
      </c>
      <c r="G6" s="301">
        <v>2</v>
      </c>
      <c r="H6" s="302">
        <v>3</v>
      </c>
      <c r="I6" s="300">
        <v>4</v>
      </c>
      <c r="J6" s="205">
        <v>4</v>
      </c>
      <c r="K6" s="205"/>
      <c r="L6" s="205"/>
      <c r="M6" s="205"/>
      <c r="N6" s="205"/>
      <c r="O6" s="205"/>
      <c r="P6" s="205"/>
      <c r="Q6" s="205"/>
      <c r="R6" s="205"/>
      <c r="S6" s="205"/>
      <c r="T6" s="205"/>
    </row>
    <row r="7" spans="1:20" s="182" customFormat="1" ht="19">
      <c r="A7" s="205"/>
      <c r="B7" s="205"/>
      <c r="C7" s="205"/>
      <c r="D7" s="205"/>
      <c r="F7" s="312">
        <v>1</v>
      </c>
      <c r="G7" s="388" t="s">
        <v>471</v>
      </c>
      <c r="H7" s="296" t="str">
        <f>IF(dateCh="","",dateCh)</f>
        <v>26.04.2022</v>
      </c>
      <c r="I7" s="188" t="s">
        <v>472</v>
      </c>
      <c r="J7" s="311"/>
      <c r="K7" s="205"/>
      <c r="L7" s="205"/>
      <c r="M7" s="205"/>
      <c r="N7" s="205"/>
      <c r="O7" s="205"/>
      <c r="P7" s="205"/>
      <c r="Q7" s="205"/>
      <c r="R7" s="205"/>
      <c r="S7" s="205"/>
      <c r="T7" s="205"/>
    </row>
    <row r="8" spans="1:20" s="182" customFormat="1" ht="47.15">
      <c r="A8" s="1279">
        <v>1</v>
      </c>
      <c r="B8" s="205"/>
      <c r="C8" s="205"/>
      <c r="D8" s="205"/>
      <c r="F8" s="312" t="str">
        <f>"2." &amp;mergeValue(A8)</f>
        <v>2.1</v>
      </c>
      <c r="G8" s="388" t="s">
        <v>473</v>
      </c>
      <c r="H8" s="296"/>
      <c r="I8" s="188" t="s">
        <v>568</v>
      </c>
      <c r="J8" s="311"/>
      <c r="K8" s="205"/>
      <c r="L8" s="205"/>
      <c r="M8" s="205"/>
      <c r="N8" s="205"/>
      <c r="O8" s="205"/>
      <c r="P8" s="205"/>
      <c r="Q8" s="205"/>
      <c r="R8" s="205"/>
      <c r="S8" s="205"/>
      <c r="T8" s="205"/>
    </row>
    <row r="9" spans="1:20" s="182" customFormat="1" ht="23.6">
      <c r="A9" s="1279"/>
      <c r="B9" s="205"/>
      <c r="C9" s="205"/>
      <c r="D9" s="205"/>
      <c r="F9" s="312" t="str">
        <f>"3." &amp;mergeValue(A9)</f>
        <v>3.1</v>
      </c>
      <c r="G9" s="388" t="s">
        <v>474</v>
      </c>
      <c r="H9" s="296"/>
      <c r="I9" s="188" t="s">
        <v>566</v>
      </c>
      <c r="J9" s="311"/>
      <c r="K9" s="205"/>
      <c r="L9" s="205"/>
      <c r="M9" s="205"/>
      <c r="N9" s="205"/>
      <c r="O9" s="205"/>
      <c r="P9" s="205"/>
      <c r="Q9" s="205"/>
      <c r="R9" s="205"/>
      <c r="S9" s="205"/>
      <c r="T9" s="205"/>
    </row>
    <row r="10" spans="1:20" s="182" customFormat="1" ht="23.6">
      <c r="A10" s="1279"/>
      <c r="B10" s="205"/>
      <c r="C10" s="205"/>
      <c r="D10" s="205"/>
      <c r="F10" s="312" t="str">
        <f>"4."&amp;mergeValue(A10)</f>
        <v>4.1</v>
      </c>
      <c r="G10" s="388" t="s">
        <v>475</v>
      </c>
      <c r="H10" s="297" t="s">
        <v>449</v>
      </c>
      <c r="I10" s="188"/>
      <c r="J10" s="311"/>
      <c r="K10" s="205"/>
      <c r="L10" s="205"/>
      <c r="M10" s="205"/>
      <c r="N10" s="205"/>
      <c r="O10" s="205"/>
      <c r="P10" s="205"/>
      <c r="Q10" s="205"/>
      <c r="R10" s="205"/>
      <c r="S10" s="205"/>
      <c r="T10" s="205"/>
    </row>
    <row r="11" spans="1:20" s="182" customFormat="1" ht="19">
      <c r="A11" s="1279"/>
      <c r="B11" s="1279">
        <v>1</v>
      </c>
      <c r="C11" s="320"/>
      <c r="D11" s="320"/>
      <c r="F11" s="312" t="str">
        <f>"4."&amp;mergeValue(A11) &amp;"."&amp;mergeValue(B11)</f>
        <v>4.1.1</v>
      </c>
      <c r="G11" s="303" t="s">
        <v>570</v>
      </c>
      <c r="H11" s="296" t="str">
        <f>IF(region_name="","",region_name)</f>
        <v>Архангельская область</v>
      </c>
      <c r="I11" s="188" t="s">
        <v>478</v>
      </c>
      <c r="J11" s="311"/>
      <c r="K11" s="205"/>
      <c r="L11" s="205"/>
      <c r="M11" s="205"/>
      <c r="N11" s="205"/>
      <c r="O11" s="205"/>
      <c r="P11" s="205"/>
      <c r="Q11" s="205"/>
      <c r="R11" s="205"/>
      <c r="S11" s="205"/>
      <c r="T11" s="205"/>
    </row>
    <row r="12" spans="1:20" s="182" customFormat="1" ht="23.6">
      <c r="A12" s="1279"/>
      <c r="B12" s="1279"/>
      <c r="C12" s="1279">
        <v>1</v>
      </c>
      <c r="D12" s="320"/>
      <c r="F12" s="312" t="str">
        <f>"4."&amp;mergeValue(A12) &amp;"."&amp;mergeValue(B12)&amp;"."&amp;mergeValue(C12)</f>
        <v>4.1.1.1</v>
      </c>
      <c r="G12" s="317" t="s">
        <v>476</v>
      </c>
      <c r="H12" s="296"/>
      <c r="I12" s="188" t="s">
        <v>479</v>
      </c>
      <c r="J12" s="311"/>
      <c r="K12" s="205"/>
      <c r="L12" s="205"/>
      <c r="M12" s="205"/>
      <c r="N12" s="205"/>
      <c r="O12" s="205"/>
      <c r="P12" s="205"/>
      <c r="Q12" s="205"/>
      <c r="R12" s="205"/>
      <c r="S12" s="205"/>
      <c r="T12" s="205"/>
    </row>
    <row r="13" spans="1:20" s="182" customFormat="1" ht="38.950000000000003" customHeight="1">
      <c r="A13" s="1279"/>
      <c r="B13" s="1279"/>
      <c r="C13" s="1279"/>
      <c r="D13" s="320">
        <v>1</v>
      </c>
      <c r="F13" s="312" t="str">
        <f>"4."&amp;mergeValue(A13) &amp;"."&amp;mergeValue(B13)&amp;"."&amp;mergeValue(C13)&amp;"."&amp;mergeValue(D13)</f>
        <v>4.1.1.1.1</v>
      </c>
      <c r="G13" s="391" t="s">
        <v>477</v>
      </c>
      <c r="H13" s="296"/>
      <c r="I13" s="1280" t="s">
        <v>569</v>
      </c>
      <c r="J13" s="311"/>
      <c r="K13" s="205"/>
      <c r="L13" s="205"/>
      <c r="M13" s="205"/>
      <c r="N13" s="205"/>
      <c r="O13" s="205"/>
      <c r="P13" s="205"/>
      <c r="Q13" s="205"/>
      <c r="R13" s="205"/>
      <c r="S13" s="205"/>
      <c r="T13" s="205"/>
    </row>
    <row r="14" spans="1:20" s="182" customFormat="1" ht="19">
      <c r="A14" s="1279"/>
      <c r="B14" s="1279"/>
      <c r="C14" s="1279"/>
      <c r="D14" s="320"/>
      <c r="F14" s="314"/>
      <c r="G14" s="143" t="s">
        <v>4</v>
      </c>
      <c r="H14" s="319"/>
      <c r="I14" s="1280"/>
      <c r="J14" s="311"/>
      <c r="K14" s="205"/>
      <c r="L14" s="205"/>
      <c r="M14" s="205"/>
      <c r="N14" s="205"/>
      <c r="O14" s="205"/>
      <c r="P14" s="205"/>
      <c r="Q14" s="205"/>
      <c r="R14" s="205"/>
      <c r="S14" s="205"/>
      <c r="T14" s="205"/>
    </row>
    <row r="15" spans="1:20" s="182" customFormat="1" ht="19">
      <c r="A15" s="1279"/>
      <c r="B15" s="1279"/>
      <c r="C15" s="320"/>
      <c r="D15" s="320"/>
      <c r="F15" s="392"/>
      <c r="G15" s="187" t="s">
        <v>401</v>
      </c>
      <c r="H15" s="393"/>
      <c r="I15" s="394"/>
      <c r="J15" s="311"/>
      <c r="K15" s="205"/>
      <c r="L15" s="205"/>
      <c r="M15" s="205"/>
      <c r="N15" s="205"/>
      <c r="O15" s="205"/>
      <c r="P15" s="205"/>
      <c r="Q15" s="205"/>
      <c r="R15" s="205"/>
      <c r="S15" s="205"/>
      <c r="T15" s="205"/>
    </row>
    <row r="16" spans="1:20" s="182" customFormat="1" ht="19">
      <c r="A16" s="1279"/>
      <c r="B16" s="205"/>
      <c r="C16" s="205"/>
      <c r="D16" s="205"/>
      <c r="F16" s="314"/>
      <c r="G16" s="148" t="s">
        <v>483</v>
      </c>
      <c r="H16" s="315"/>
      <c r="I16" s="316"/>
      <c r="J16" s="311"/>
      <c r="K16" s="205"/>
      <c r="L16" s="205"/>
      <c r="M16" s="205"/>
      <c r="N16" s="205"/>
      <c r="O16" s="205"/>
      <c r="P16" s="205"/>
      <c r="Q16" s="205"/>
      <c r="R16" s="205"/>
      <c r="S16" s="205"/>
      <c r="T16" s="205"/>
    </row>
    <row r="17" spans="1:20" s="182" customFormat="1" ht="19">
      <c r="A17" s="205"/>
      <c r="B17" s="205"/>
      <c r="C17" s="205"/>
      <c r="D17" s="205"/>
      <c r="F17" s="314"/>
      <c r="G17" s="158" t="s">
        <v>482</v>
      </c>
      <c r="H17" s="315"/>
      <c r="I17" s="316"/>
      <c r="J17" s="311"/>
      <c r="K17" s="205"/>
      <c r="L17" s="205"/>
      <c r="M17" s="205"/>
      <c r="N17" s="205"/>
      <c r="O17" s="205"/>
      <c r="P17" s="205"/>
      <c r="Q17" s="205"/>
      <c r="R17" s="205"/>
      <c r="S17" s="205"/>
      <c r="T17" s="205"/>
    </row>
    <row r="18" spans="1:20" s="305" customFormat="1" ht="2.95" customHeight="1">
      <c r="A18" s="306"/>
      <c r="B18" s="306"/>
      <c r="C18" s="306"/>
      <c r="D18" s="306"/>
      <c r="F18" s="321"/>
      <c r="G18" s="322"/>
      <c r="H18" s="323"/>
      <c r="I18" s="324"/>
      <c r="J18" s="306"/>
      <c r="K18" s="306"/>
      <c r="L18" s="306"/>
      <c r="M18" s="306"/>
      <c r="N18" s="306"/>
      <c r="O18" s="306"/>
      <c r="P18" s="306"/>
      <c r="Q18" s="306"/>
      <c r="R18" s="306"/>
      <c r="S18" s="306"/>
      <c r="T18" s="306"/>
    </row>
    <row r="19" spans="1:20" s="305" customFormat="1" ht="15.05" customHeight="1">
      <c r="A19" s="306"/>
      <c r="B19" s="306"/>
      <c r="C19" s="306"/>
      <c r="D19" s="306"/>
      <c r="F19" s="304"/>
      <c r="G19" s="1274" t="s">
        <v>571</v>
      </c>
      <c r="H19" s="1274"/>
      <c r="I19" s="217"/>
      <c r="J19" s="306"/>
      <c r="K19" s="306"/>
      <c r="L19" s="306"/>
      <c r="M19" s="306"/>
      <c r="N19" s="306"/>
      <c r="O19" s="306"/>
      <c r="P19" s="306"/>
      <c r="Q19" s="306"/>
      <c r="R19" s="306"/>
      <c r="S19" s="306"/>
      <c r="T19" s="306"/>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List06_2">
    <tabColor rgb="FFEAEBEE"/>
    <pageSetUpPr fitToPage="1"/>
  </sheetPr>
  <dimension ref="A1:AC34"/>
  <sheetViews>
    <sheetView showGridLines="0" topLeftCell="I4" zoomScaleNormal="100" workbookViewId="0"/>
  </sheetViews>
  <sheetFormatPr defaultColWidth="10.625" defaultRowHeight="14.4"/>
  <cols>
    <col min="1" max="6" width="10.625" style="553" hidden="1" customWidth="1"/>
    <col min="7" max="8" width="9.125" style="559" hidden="1" customWidth="1"/>
    <col min="9" max="9" width="3.75" style="500" customWidth="1"/>
    <col min="10" max="11" width="3.75" style="499" customWidth="1"/>
    <col min="12" max="12" width="12.75" style="492" customWidth="1"/>
    <col min="13" max="13" width="44.75" style="492" customWidth="1"/>
    <col min="14" max="14" width="1.75" style="492" hidden="1" customWidth="1"/>
    <col min="15" max="15" width="29.75" style="492" hidden="1" customWidth="1"/>
    <col min="16" max="17" width="23.75" style="492" hidden="1" customWidth="1"/>
    <col min="18" max="18" width="11.75" style="492" customWidth="1"/>
    <col min="19" max="19" width="3.75" style="492" customWidth="1"/>
    <col min="20" max="20" width="11.75" style="492" customWidth="1"/>
    <col min="21" max="21" width="8.625" style="492" hidden="1" customWidth="1"/>
    <col min="22" max="22" width="4.75" style="492" customWidth="1"/>
    <col min="23" max="23" width="115.75" style="492" customWidth="1"/>
    <col min="24" max="25" width="10.625" style="553"/>
    <col min="26" max="26" width="11.125" style="553" customWidth="1"/>
    <col min="27" max="29" width="10.625" style="553"/>
    <col min="30" max="249" width="10.625" style="492"/>
    <col min="250" max="257" width="0" style="492" hidden="1" customWidth="1"/>
    <col min="258" max="258" width="3.75" style="492" customWidth="1"/>
    <col min="259" max="259" width="3.875" style="492" customWidth="1"/>
    <col min="260" max="260" width="3.75" style="492" customWidth="1"/>
    <col min="261" max="261" width="12.75" style="492" customWidth="1"/>
    <col min="262" max="262" width="52.75" style="492" customWidth="1"/>
    <col min="263" max="266" width="0" style="492" hidden="1" customWidth="1"/>
    <col min="267" max="267" width="12.25" style="492" customWidth="1"/>
    <col min="268" max="268" width="6.375" style="492" customWidth="1"/>
    <col min="269" max="269" width="12.25" style="492" customWidth="1"/>
    <col min="270" max="270" width="0" style="492" hidden="1" customWidth="1"/>
    <col min="271" max="271" width="3.75" style="492" customWidth="1"/>
    <col min="272" max="272" width="11.125" style="492" bestFit="1" customWidth="1"/>
    <col min="273" max="274" width="10.625" style="492"/>
    <col min="275" max="275" width="11.125" style="492" customWidth="1"/>
    <col min="276" max="505" width="10.625" style="492"/>
    <col min="506" max="513" width="0" style="492" hidden="1" customWidth="1"/>
    <col min="514" max="514" width="3.75" style="492" customWidth="1"/>
    <col min="515" max="515" width="3.875" style="492" customWidth="1"/>
    <col min="516" max="516" width="3.75" style="492" customWidth="1"/>
    <col min="517" max="517" width="12.75" style="492" customWidth="1"/>
    <col min="518" max="518" width="52.75" style="492" customWidth="1"/>
    <col min="519" max="522" width="0" style="492" hidden="1" customWidth="1"/>
    <col min="523" max="523" width="12.25" style="492" customWidth="1"/>
    <col min="524" max="524" width="6.375" style="492" customWidth="1"/>
    <col min="525" max="525" width="12.25" style="492" customWidth="1"/>
    <col min="526" max="526" width="0" style="492" hidden="1" customWidth="1"/>
    <col min="527" max="527" width="3.75" style="492" customWidth="1"/>
    <col min="528" max="528" width="11.125" style="492" bestFit="1" customWidth="1"/>
    <col min="529" max="530" width="10.625" style="492"/>
    <col min="531" max="531" width="11.125" style="492" customWidth="1"/>
    <col min="532" max="761" width="10.625" style="492"/>
    <col min="762" max="769" width="0" style="492" hidden="1" customWidth="1"/>
    <col min="770" max="770" width="3.75" style="492" customWidth="1"/>
    <col min="771" max="771" width="3.875" style="492" customWidth="1"/>
    <col min="772" max="772" width="3.75" style="492" customWidth="1"/>
    <col min="773" max="773" width="12.75" style="492" customWidth="1"/>
    <col min="774" max="774" width="52.75" style="492" customWidth="1"/>
    <col min="775" max="778" width="0" style="492" hidden="1" customWidth="1"/>
    <col min="779" max="779" width="12.25" style="492" customWidth="1"/>
    <col min="780" max="780" width="6.375" style="492" customWidth="1"/>
    <col min="781" max="781" width="12.25" style="492" customWidth="1"/>
    <col min="782" max="782" width="0" style="492" hidden="1" customWidth="1"/>
    <col min="783" max="783" width="3.75" style="492" customWidth="1"/>
    <col min="784" max="784" width="11.125" style="492" bestFit="1" customWidth="1"/>
    <col min="785" max="786" width="10.625" style="492"/>
    <col min="787" max="787" width="11.125" style="492" customWidth="1"/>
    <col min="788" max="1017" width="10.625" style="492"/>
    <col min="1018" max="1025" width="0" style="492" hidden="1" customWidth="1"/>
    <col min="1026" max="1026" width="3.75" style="492" customWidth="1"/>
    <col min="1027" max="1027" width="3.875" style="492" customWidth="1"/>
    <col min="1028" max="1028" width="3.75" style="492" customWidth="1"/>
    <col min="1029" max="1029" width="12.75" style="492" customWidth="1"/>
    <col min="1030" max="1030" width="52.75" style="492" customWidth="1"/>
    <col min="1031" max="1034" width="0" style="492" hidden="1" customWidth="1"/>
    <col min="1035" max="1035" width="12.25" style="492" customWidth="1"/>
    <col min="1036" max="1036" width="6.375" style="492" customWidth="1"/>
    <col min="1037" max="1037" width="12.25" style="492" customWidth="1"/>
    <col min="1038" max="1038" width="0" style="492" hidden="1" customWidth="1"/>
    <col min="1039" max="1039" width="3.75" style="492" customWidth="1"/>
    <col min="1040" max="1040" width="11.125" style="492" bestFit="1" customWidth="1"/>
    <col min="1041" max="1042" width="10.625" style="492"/>
    <col min="1043" max="1043" width="11.125" style="492" customWidth="1"/>
    <col min="1044" max="1273" width="10.625" style="492"/>
    <col min="1274" max="1281" width="0" style="492" hidden="1" customWidth="1"/>
    <col min="1282" max="1282" width="3.75" style="492" customWidth="1"/>
    <col min="1283" max="1283" width="3.875" style="492" customWidth="1"/>
    <col min="1284" max="1284" width="3.75" style="492" customWidth="1"/>
    <col min="1285" max="1285" width="12.75" style="492" customWidth="1"/>
    <col min="1286" max="1286" width="52.75" style="492" customWidth="1"/>
    <col min="1287" max="1290" width="0" style="492" hidden="1" customWidth="1"/>
    <col min="1291" max="1291" width="12.25" style="492" customWidth="1"/>
    <col min="1292" max="1292" width="6.375" style="492" customWidth="1"/>
    <col min="1293" max="1293" width="12.25" style="492" customWidth="1"/>
    <col min="1294" max="1294" width="0" style="492" hidden="1" customWidth="1"/>
    <col min="1295" max="1295" width="3.75" style="492" customWidth="1"/>
    <col min="1296" max="1296" width="11.125" style="492" bestFit="1" customWidth="1"/>
    <col min="1297" max="1298" width="10.625" style="492"/>
    <col min="1299" max="1299" width="11.125" style="492" customWidth="1"/>
    <col min="1300" max="1529" width="10.625" style="492"/>
    <col min="1530" max="1537" width="0" style="492" hidden="1" customWidth="1"/>
    <col min="1538" max="1538" width="3.75" style="492" customWidth="1"/>
    <col min="1539" max="1539" width="3.875" style="492" customWidth="1"/>
    <col min="1540" max="1540" width="3.75" style="492" customWidth="1"/>
    <col min="1541" max="1541" width="12.75" style="492" customWidth="1"/>
    <col min="1542" max="1542" width="52.75" style="492" customWidth="1"/>
    <col min="1543" max="1546" width="0" style="492" hidden="1" customWidth="1"/>
    <col min="1547" max="1547" width="12.25" style="492" customWidth="1"/>
    <col min="1548" max="1548" width="6.375" style="492" customWidth="1"/>
    <col min="1549" max="1549" width="12.25" style="492" customWidth="1"/>
    <col min="1550" max="1550" width="0" style="492" hidden="1" customWidth="1"/>
    <col min="1551" max="1551" width="3.75" style="492" customWidth="1"/>
    <col min="1552" max="1552" width="11.125" style="492" bestFit="1" customWidth="1"/>
    <col min="1553" max="1554" width="10.625" style="492"/>
    <col min="1555" max="1555" width="11.125" style="492" customWidth="1"/>
    <col min="1556" max="1785" width="10.625" style="492"/>
    <col min="1786" max="1793" width="0" style="492" hidden="1" customWidth="1"/>
    <col min="1794" max="1794" width="3.75" style="492" customWidth="1"/>
    <col min="1795" max="1795" width="3.875" style="492" customWidth="1"/>
    <col min="1796" max="1796" width="3.75" style="492" customWidth="1"/>
    <col min="1797" max="1797" width="12.75" style="492" customWidth="1"/>
    <col min="1798" max="1798" width="52.75" style="492" customWidth="1"/>
    <col min="1799" max="1802" width="0" style="492" hidden="1" customWidth="1"/>
    <col min="1803" max="1803" width="12.25" style="492" customWidth="1"/>
    <col min="1804" max="1804" width="6.375" style="492" customWidth="1"/>
    <col min="1805" max="1805" width="12.25" style="492" customWidth="1"/>
    <col min="1806" max="1806" width="0" style="492" hidden="1" customWidth="1"/>
    <col min="1807" max="1807" width="3.75" style="492" customWidth="1"/>
    <col min="1808" max="1808" width="11.125" style="492" bestFit="1" customWidth="1"/>
    <col min="1809" max="1810" width="10.625" style="492"/>
    <col min="1811" max="1811" width="11.125" style="492" customWidth="1"/>
    <col min="1812" max="2041" width="10.625" style="492"/>
    <col min="2042" max="2049" width="0" style="492" hidden="1" customWidth="1"/>
    <col min="2050" max="2050" width="3.75" style="492" customWidth="1"/>
    <col min="2051" max="2051" width="3.875" style="492" customWidth="1"/>
    <col min="2052" max="2052" width="3.75" style="492" customWidth="1"/>
    <col min="2053" max="2053" width="12.75" style="492" customWidth="1"/>
    <col min="2054" max="2054" width="52.75" style="492" customWidth="1"/>
    <col min="2055" max="2058" width="0" style="492" hidden="1" customWidth="1"/>
    <col min="2059" max="2059" width="12.25" style="492" customWidth="1"/>
    <col min="2060" max="2060" width="6.375" style="492" customWidth="1"/>
    <col min="2061" max="2061" width="12.25" style="492" customWidth="1"/>
    <col min="2062" max="2062" width="0" style="492" hidden="1" customWidth="1"/>
    <col min="2063" max="2063" width="3.75" style="492" customWidth="1"/>
    <col min="2064" max="2064" width="11.125" style="492" bestFit="1" customWidth="1"/>
    <col min="2065" max="2066" width="10.625" style="492"/>
    <col min="2067" max="2067" width="11.125" style="492" customWidth="1"/>
    <col min="2068" max="2297" width="10.625" style="492"/>
    <col min="2298" max="2305" width="0" style="492" hidden="1" customWidth="1"/>
    <col min="2306" max="2306" width="3.75" style="492" customWidth="1"/>
    <col min="2307" max="2307" width="3.875" style="492" customWidth="1"/>
    <col min="2308" max="2308" width="3.75" style="492" customWidth="1"/>
    <col min="2309" max="2309" width="12.75" style="492" customWidth="1"/>
    <col min="2310" max="2310" width="52.75" style="492" customWidth="1"/>
    <col min="2311" max="2314" width="0" style="492" hidden="1" customWidth="1"/>
    <col min="2315" max="2315" width="12.25" style="492" customWidth="1"/>
    <col min="2316" max="2316" width="6.375" style="492" customWidth="1"/>
    <col min="2317" max="2317" width="12.25" style="492" customWidth="1"/>
    <col min="2318" max="2318" width="0" style="492" hidden="1" customWidth="1"/>
    <col min="2319" max="2319" width="3.75" style="492" customWidth="1"/>
    <col min="2320" max="2320" width="11.125" style="492" bestFit="1" customWidth="1"/>
    <col min="2321" max="2322" width="10.625" style="492"/>
    <col min="2323" max="2323" width="11.125" style="492" customWidth="1"/>
    <col min="2324" max="2553" width="10.625" style="492"/>
    <col min="2554" max="2561" width="0" style="492" hidden="1" customWidth="1"/>
    <col min="2562" max="2562" width="3.75" style="492" customWidth="1"/>
    <col min="2563" max="2563" width="3.875" style="492" customWidth="1"/>
    <col min="2564" max="2564" width="3.75" style="492" customWidth="1"/>
    <col min="2565" max="2565" width="12.75" style="492" customWidth="1"/>
    <col min="2566" max="2566" width="52.75" style="492" customWidth="1"/>
    <col min="2567" max="2570" width="0" style="492" hidden="1" customWidth="1"/>
    <col min="2571" max="2571" width="12.25" style="492" customWidth="1"/>
    <col min="2572" max="2572" width="6.375" style="492" customWidth="1"/>
    <col min="2573" max="2573" width="12.25" style="492" customWidth="1"/>
    <col min="2574" max="2574" width="0" style="492" hidden="1" customWidth="1"/>
    <col min="2575" max="2575" width="3.75" style="492" customWidth="1"/>
    <col min="2576" max="2576" width="11.125" style="492" bestFit="1" customWidth="1"/>
    <col min="2577" max="2578" width="10.625" style="492"/>
    <col min="2579" max="2579" width="11.125" style="492" customWidth="1"/>
    <col min="2580" max="2809" width="10.625" style="492"/>
    <col min="2810" max="2817" width="0" style="492" hidden="1" customWidth="1"/>
    <col min="2818" max="2818" width="3.75" style="492" customWidth="1"/>
    <col min="2819" max="2819" width="3.875" style="492" customWidth="1"/>
    <col min="2820" max="2820" width="3.75" style="492" customWidth="1"/>
    <col min="2821" max="2821" width="12.75" style="492" customWidth="1"/>
    <col min="2822" max="2822" width="52.75" style="492" customWidth="1"/>
    <col min="2823" max="2826" width="0" style="492" hidden="1" customWidth="1"/>
    <col min="2827" max="2827" width="12.25" style="492" customWidth="1"/>
    <col min="2828" max="2828" width="6.375" style="492" customWidth="1"/>
    <col min="2829" max="2829" width="12.25" style="492" customWidth="1"/>
    <col min="2830" max="2830" width="0" style="492" hidden="1" customWidth="1"/>
    <col min="2831" max="2831" width="3.75" style="492" customWidth="1"/>
    <col min="2832" max="2832" width="11.125" style="492" bestFit="1" customWidth="1"/>
    <col min="2833" max="2834" width="10.625" style="492"/>
    <col min="2835" max="2835" width="11.125" style="492" customWidth="1"/>
    <col min="2836" max="3065" width="10.625" style="492"/>
    <col min="3066" max="3073" width="0" style="492" hidden="1" customWidth="1"/>
    <col min="3074" max="3074" width="3.75" style="492" customWidth="1"/>
    <col min="3075" max="3075" width="3.875" style="492" customWidth="1"/>
    <col min="3076" max="3076" width="3.75" style="492" customWidth="1"/>
    <col min="3077" max="3077" width="12.75" style="492" customWidth="1"/>
    <col min="3078" max="3078" width="52.75" style="492" customWidth="1"/>
    <col min="3079" max="3082" width="0" style="492" hidden="1" customWidth="1"/>
    <col min="3083" max="3083" width="12.25" style="492" customWidth="1"/>
    <col min="3084" max="3084" width="6.375" style="492" customWidth="1"/>
    <col min="3085" max="3085" width="12.25" style="492" customWidth="1"/>
    <col min="3086" max="3086" width="0" style="492" hidden="1" customWidth="1"/>
    <col min="3087" max="3087" width="3.75" style="492" customWidth="1"/>
    <col min="3088" max="3088" width="11.125" style="492" bestFit="1" customWidth="1"/>
    <col min="3089" max="3090" width="10.625" style="492"/>
    <col min="3091" max="3091" width="11.125" style="492" customWidth="1"/>
    <col min="3092" max="3321" width="10.625" style="492"/>
    <col min="3322" max="3329" width="0" style="492" hidden="1" customWidth="1"/>
    <col min="3330" max="3330" width="3.75" style="492" customWidth="1"/>
    <col min="3331" max="3331" width="3.875" style="492" customWidth="1"/>
    <col min="3332" max="3332" width="3.75" style="492" customWidth="1"/>
    <col min="3333" max="3333" width="12.75" style="492" customWidth="1"/>
    <col min="3334" max="3334" width="52.75" style="492" customWidth="1"/>
    <col min="3335" max="3338" width="0" style="492" hidden="1" customWidth="1"/>
    <col min="3339" max="3339" width="12.25" style="492" customWidth="1"/>
    <col min="3340" max="3340" width="6.375" style="492" customWidth="1"/>
    <col min="3341" max="3341" width="12.25" style="492" customWidth="1"/>
    <col min="3342" max="3342" width="0" style="492" hidden="1" customWidth="1"/>
    <col min="3343" max="3343" width="3.75" style="492" customWidth="1"/>
    <col min="3344" max="3344" width="11.125" style="492" bestFit="1" customWidth="1"/>
    <col min="3345" max="3346" width="10.625" style="492"/>
    <col min="3347" max="3347" width="11.125" style="492" customWidth="1"/>
    <col min="3348" max="3577" width="10.625" style="492"/>
    <col min="3578" max="3585" width="0" style="492" hidden="1" customWidth="1"/>
    <col min="3586" max="3586" width="3.75" style="492" customWidth="1"/>
    <col min="3587" max="3587" width="3.875" style="492" customWidth="1"/>
    <col min="3588" max="3588" width="3.75" style="492" customWidth="1"/>
    <col min="3589" max="3589" width="12.75" style="492" customWidth="1"/>
    <col min="3590" max="3590" width="52.75" style="492" customWidth="1"/>
    <col min="3591" max="3594" width="0" style="492" hidden="1" customWidth="1"/>
    <col min="3595" max="3595" width="12.25" style="492" customWidth="1"/>
    <col min="3596" max="3596" width="6.375" style="492" customWidth="1"/>
    <col min="3597" max="3597" width="12.25" style="492" customWidth="1"/>
    <col min="3598" max="3598" width="0" style="492" hidden="1" customWidth="1"/>
    <col min="3599" max="3599" width="3.75" style="492" customWidth="1"/>
    <col min="3600" max="3600" width="11.125" style="492" bestFit="1" customWidth="1"/>
    <col min="3601" max="3602" width="10.625" style="492"/>
    <col min="3603" max="3603" width="11.125" style="492" customWidth="1"/>
    <col min="3604" max="3833" width="10.625" style="492"/>
    <col min="3834" max="3841" width="0" style="492" hidden="1" customWidth="1"/>
    <col min="3842" max="3842" width="3.75" style="492" customWidth="1"/>
    <col min="3843" max="3843" width="3.875" style="492" customWidth="1"/>
    <col min="3844" max="3844" width="3.75" style="492" customWidth="1"/>
    <col min="3845" max="3845" width="12.75" style="492" customWidth="1"/>
    <col min="3846" max="3846" width="52.75" style="492" customWidth="1"/>
    <col min="3847" max="3850" width="0" style="492" hidden="1" customWidth="1"/>
    <col min="3851" max="3851" width="12.25" style="492" customWidth="1"/>
    <col min="3852" max="3852" width="6.375" style="492" customWidth="1"/>
    <col min="3853" max="3853" width="12.25" style="492" customWidth="1"/>
    <col min="3854" max="3854" width="0" style="492" hidden="1" customWidth="1"/>
    <col min="3855" max="3855" width="3.75" style="492" customWidth="1"/>
    <col min="3856" max="3856" width="11.125" style="492" bestFit="1" customWidth="1"/>
    <col min="3857" max="3858" width="10.625" style="492"/>
    <col min="3859" max="3859" width="11.125" style="492" customWidth="1"/>
    <col min="3860" max="4089" width="10.625" style="492"/>
    <col min="4090" max="4097" width="0" style="492" hidden="1" customWidth="1"/>
    <col min="4098" max="4098" width="3.75" style="492" customWidth="1"/>
    <col min="4099" max="4099" width="3.875" style="492" customWidth="1"/>
    <col min="4100" max="4100" width="3.75" style="492" customWidth="1"/>
    <col min="4101" max="4101" width="12.75" style="492" customWidth="1"/>
    <col min="4102" max="4102" width="52.75" style="492" customWidth="1"/>
    <col min="4103" max="4106" width="0" style="492" hidden="1" customWidth="1"/>
    <col min="4107" max="4107" width="12.25" style="492" customWidth="1"/>
    <col min="4108" max="4108" width="6.375" style="492" customWidth="1"/>
    <col min="4109" max="4109" width="12.25" style="492" customWidth="1"/>
    <col min="4110" max="4110" width="0" style="492" hidden="1" customWidth="1"/>
    <col min="4111" max="4111" width="3.75" style="492" customWidth="1"/>
    <col min="4112" max="4112" width="11.125" style="492" bestFit="1" customWidth="1"/>
    <col min="4113" max="4114" width="10.625" style="492"/>
    <col min="4115" max="4115" width="11.125" style="492" customWidth="1"/>
    <col min="4116" max="4345" width="10.625" style="492"/>
    <col min="4346" max="4353" width="0" style="492" hidden="1" customWidth="1"/>
    <col min="4354" max="4354" width="3.75" style="492" customWidth="1"/>
    <col min="4355" max="4355" width="3.875" style="492" customWidth="1"/>
    <col min="4356" max="4356" width="3.75" style="492" customWidth="1"/>
    <col min="4357" max="4357" width="12.75" style="492" customWidth="1"/>
    <col min="4358" max="4358" width="52.75" style="492" customWidth="1"/>
    <col min="4359" max="4362" width="0" style="492" hidden="1" customWidth="1"/>
    <col min="4363" max="4363" width="12.25" style="492" customWidth="1"/>
    <col min="4364" max="4364" width="6.375" style="492" customWidth="1"/>
    <col min="4365" max="4365" width="12.25" style="492" customWidth="1"/>
    <col min="4366" max="4366" width="0" style="492" hidden="1" customWidth="1"/>
    <col min="4367" max="4367" width="3.75" style="492" customWidth="1"/>
    <col min="4368" max="4368" width="11.125" style="492" bestFit="1" customWidth="1"/>
    <col min="4369" max="4370" width="10.625" style="492"/>
    <col min="4371" max="4371" width="11.125" style="492" customWidth="1"/>
    <col min="4372" max="4601" width="10.625" style="492"/>
    <col min="4602" max="4609" width="0" style="492" hidden="1" customWidth="1"/>
    <col min="4610" max="4610" width="3.75" style="492" customWidth="1"/>
    <col min="4611" max="4611" width="3.875" style="492" customWidth="1"/>
    <col min="4612" max="4612" width="3.75" style="492" customWidth="1"/>
    <col min="4613" max="4613" width="12.75" style="492" customWidth="1"/>
    <col min="4614" max="4614" width="52.75" style="492" customWidth="1"/>
    <col min="4615" max="4618" width="0" style="492" hidden="1" customWidth="1"/>
    <col min="4619" max="4619" width="12.25" style="492" customWidth="1"/>
    <col min="4620" max="4620" width="6.375" style="492" customWidth="1"/>
    <col min="4621" max="4621" width="12.25" style="492" customWidth="1"/>
    <col min="4622" max="4622" width="0" style="492" hidden="1" customWidth="1"/>
    <col min="4623" max="4623" width="3.75" style="492" customWidth="1"/>
    <col min="4624" max="4624" width="11.125" style="492" bestFit="1" customWidth="1"/>
    <col min="4625" max="4626" width="10.625" style="492"/>
    <col min="4627" max="4627" width="11.125" style="492" customWidth="1"/>
    <col min="4628" max="4857" width="10.625" style="492"/>
    <col min="4858" max="4865" width="0" style="492" hidden="1" customWidth="1"/>
    <col min="4866" max="4866" width="3.75" style="492" customWidth="1"/>
    <col min="4867" max="4867" width="3.875" style="492" customWidth="1"/>
    <col min="4868" max="4868" width="3.75" style="492" customWidth="1"/>
    <col min="4869" max="4869" width="12.75" style="492" customWidth="1"/>
    <col min="4870" max="4870" width="52.75" style="492" customWidth="1"/>
    <col min="4871" max="4874" width="0" style="492" hidden="1" customWidth="1"/>
    <col min="4875" max="4875" width="12.25" style="492" customWidth="1"/>
    <col min="4876" max="4876" width="6.375" style="492" customWidth="1"/>
    <col min="4877" max="4877" width="12.25" style="492" customWidth="1"/>
    <col min="4878" max="4878" width="0" style="492" hidden="1" customWidth="1"/>
    <col min="4879" max="4879" width="3.75" style="492" customWidth="1"/>
    <col min="4880" max="4880" width="11.125" style="492" bestFit="1" customWidth="1"/>
    <col min="4881" max="4882" width="10.625" style="492"/>
    <col min="4883" max="4883" width="11.125" style="492" customWidth="1"/>
    <col min="4884" max="5113" width="10.625" style="492"/>
    <col min="5114" max="5121" width="0" style="492" hidden="1" customWidth="1"/>
    <col min="5122" max="5122" width="3.75" style="492" customWidth="1"/>
    <col min="5123" max="5123" width="3.875" style="492" customWidth="1"/>
    <col min="5124" max="5124" width="3.75" style="492" customWidth="1"/>
    <col min="5125" max="5125" width="12.75" style="492" customWidth="1"/>
    <col min="5126" max="5126" width="52.75" style="492" customWidth="1"/>
    <col min="5127" max="5130" width="0" style="492" hidden="1" customWidth="1"/>
    <col min="5131" max="5131" width="12.25" style="492" customWidth="1"/>
    <col min="5132" max="5132" width="6.375" style="492" customWidth="1"/>
    <col min="5133" max="5133" width="12.25" style="492" customWidth="1"/>
    <col min="5134" max="5134" width="0" style="492" hidden="1" customWidth="1"/>
    <col min="5135" max="5135" width="3.75" style="492" customWidth="1"/>
    <col min="5136" max="5136" width="11.125" style="492" bestFit="1" customWidth="1"/>
    <col min="5137" max="5138" width="10.625" style="492"/>
    <col min="5139" max="5139" width="11.125" style="492" customWidth="1"/>
    <col min="5140" max="5369" width="10.625" style="492"/>
    <col min="5370" max="5377" width="0" style="492" hidden="1" customWidth="1"/>
    <col min="5378" max="5378" width="3.75" style="492" customWidth="1"/>
    <col min="5379" max="5379" width="3.875" style="492" customWidth="1"/>
    <col min="5380" max="5380" width="3.75" style="492" customWidth="1"/>
    <col min="5381" max="5381" width="12.75" style="492" customWidth="1"/>
    <col min="5382" max="5382" width="52.75" style="492" customWidth="1"/>
    <col min="5383" max="5386" width="0" style="492" hidden="1" customWidth="1"/>
    <col min="5387" max="5387" width="12.25" style="492" customWidth="1"/>
    <col min="5388" max="5388" width="6.375" style="492" customWidth="1"/>
    <col min="5389" max="5389" width="12.25" style="492" customWidth="1"/>
    <col min="5390" max="5390" width="0" style="492" hidden="1" customWidth="1"/>
    <col min="5391" max="5391" width="3.75" style="492" customWidth="1"/>
    <col min="5392" max="5392" width="11.125" style="492" bestFit="1" customWidth="1"/>
    <col min="5393" max="5394" width="10.625" style="492"/>
    <col min="5395" max="5395" width="11.125" style="492" customWidth="1"/>
    <col min="5396" max="5625" width="10.625" style="492"/>
    <col min="5626" max="5633" width="0" style="492" hidden="1" customWidth="1"/>
    <col min="5634" max="5634" width="3.75" style="492" customWidth="1"/>
    <col min="5635" max="5635" width="3.875" style="492" customWidth="1"/>
    <col min="5636" max="5636" width="3.75" style="492" customWidth="1"/>
    <col min="5637" max="5637" width="12.75" style="492" customWidth="1"/>
    <col min="5638" max="5638" width="52.75" style="492" customWidth="1"/>
    <col min="5639" max="5642" width="0" style="492" hidden="1" customWidth="1"/>
    <col min="5643" max="5643" width="12.25" style="492" customWidth="1"/>
    <col min="5644" max="5644" width="6.375" style="492" customWidth="1"/>
    <col min="5645" max="5645" width="12.25" style="492" customWidth="1"/>
    <col min="5646" max="5646" width="0" style="492" hidden="1" customWidth="1"/>
    <col min="5647" max="5647" width="3.75" style="492" customWidth="1"/>
    <col min="5648" max="5648" width="11.125" style="492" bestFit="1" customWidth="1"/>
    <col min="5649" max="5650" width="10.625" style="492"/>
    <col min="5651" max="5651" width="11.125" style="492" customWidth="1"/>
    <col min="5652" max="5881" width="10.625" style="492"/>
    <col min="5882" max="5889" width="0" style="492" hidden="1" customWidth="1"/>
    <col min="5890" max="5890" width="3.75" style="492" customWidth="1"/>
    <col min="5891" max="5891" width="3.875" style="492" customWidth="1"/>
    <col min="5892" max="5892" width="3.75" style="492" customWidth="1"/>
    <col min="5893" max="5893" width="12.75" style="492" customWidth="1"/>
    <col min="5894" max="5894" width="52.75" style="492" customWidth="1"/>
    <col min="5895" max="5898" width="0" style="492" hidden="1" customWidth="1"/>
    <col min="5899" max="5899" width="12.25" style="492" customWidth="1"/>
    <col min="5900" max="5900" width="6.375" style="492" customWidth="1"/>
    <col min="5901" max="5901" width="12.25" style="492" customWidth="1"/>
    <col min="5902" max="5902" width="0" style="492" hidden="1" customWidth="1"/>
    <col min="5903" max="5903" width="3.75" style="492" customWidth="1"/>
    <col min="5904" max="5904" width="11.125" style="492" bestFit="1" customWidth="1"/>
    <col min="5905" max="5906" width="10.625" style="492"/>
    <col min="5907" max="5907" width="11.125" style="492" customWidth="1"/>
    <col min="5908" max="6137" width="10.625" style="492"/>
    <col min="6138" max="6145" width="0" style="492" hidden="1" customWidth="1"/>
    <col min="6146" max="6146" width="3.75" style="492" customWidth="1"/>
    <col min="6147" max="6147" width="3.875" style="492" customWidth="1"/>
    <col min="6148" max="6148" width="3.75" style="492" customWidth="1"/>
    <col min="6149" max="6149" width="12.75" style="492" customWidth="1"/>
    <col min="6150" max="6150" width="52.75" style="492" customWidth="1"/>
    <col min="6151" max="6154" width="0" style="492" hidden="1" customWidth="1"/>
    <col min="6155" max="6155" width="12.25" style="492" customWidth="1"/>
    <col min="6156" max="6156" width="6.375" style="492" customWidth="1"/>
    <col min="6157" max="6157" width="12.25" style="492" customWidth="1"/>
    <col min="6158" max="6158" width="0" style="492" hidden="1" customWidth="1"/>
    <col min="6159" max="6159" width="3.75" style="492" customWidth="1"/>
    <col min="6160" max="6160" width="11.125" style="492" bestFit="1" customWidth="1"/>
    <col min="6161" max="6162" width="10.625" style="492"/>
    <col min="6163" max="6163" width="11.125" style="492" customWidth="1"/>
    <col min="6164" max="6393" width="10.625" style="492"/>
    <col min="6394" max="6401" width="0" style="492" hidden="1" customWidth="1"/>
    <col min="6402" max="6402" width="3.75" style="492" customWidth="1"/>
    <col min="6403" max="6403" width="3.875" style="492" customWidth="1"/>
    <col min="6404" max="6404" width="3.75" style="492" customWidth="1"/>
    <col min="6405" max="6405" width="12.75" style="492" customWidth="1"/>
    <col min="6406" max="6406" width="52.75" style="492" customWidth="1"/>
    <col min="6407" max="6410" width="0" style="492" hidden="1" customWidth="1"/>
    <col min="6411" max="6411" width="12.25" style="492" customWidth="1"/>
    <col min="6412" max="6412" width="6.375" style="492" customWidth="1"/>
    <col min="6413" max="6413" width="12.25" style="492" customWidth="1"/>
    <col min="6414" max="6414" width="0" style="492" hidden="1" customWidth="1"/>
    <col min="6415" max="6415" width="3.75" style="492" customWidth="1"/>
    <col min="6416" max="6416" width="11.125" style="492" bestFit="1" customWidth="1"/>
    <col min="6417" max="6418" width="10.625" style="492"/>
    <col min="6419" max="6419" width="11.125" style="492" customWidth="1"/>
    <col min="6420" max="6649" width="10.625" style="492"/>
    <col min="6650" max="6657" width="0" style="492" hidden="1" customWidth="1"/>
    <col min="6658" max="6658" width="3.75" style="492" customWidth="1"/>
    <col min="6659" max="6659" width="3.875" style="492" customWidth="1"/>
    <col min="6660" max="6660" width="3.75" style="492" customWidth="1"/>
    <col min="6661" max="6661" width="12.75" style="492" customWidth="1"/>
    <col min="6662" max="6662" width="52.75" style="492" customWidth="1"/>
    <col min="6663" max="6666" width="0" style="492" hidden="1" customWidth="1"/>
    <col min="6667" max="6667" width="12.25" style="492" customWidth="1"/>
    <col min="6668" max="6668" width="6.375" style="492" customWidth="1"/>
    <col min="6669" max="6669" width="12.25" style="492" customWidth="1"/>
    <col min="6670" max="6670" width="0" style="492" hidden="1" customWidth="1"/>
    <col min="6671" max="6671" width="3.75" style="492" customWidth="1"/>
    <col min="6672" max="6672" width="11.125" style="492" bestFit="1" customWidth="1"/>
    <col min="6673" max="6674" width="10.625" style="492"/>
    <col min="6675" max="6675" width="11.125" style="492" customWidth="1"/>
    <col min="6676" max="6905" width="10.625" style="492"/>
    <col min="6906" max="6913" width="0" style="492" hidden="1" customWidth="1"/>
    <col min="6914" max="6914" width="3.75" style="492" customWidth="1"/>
    <col min="6915" max="6915" width="3.875" style="492" customWidth="1"/>
    <col min="6916" max="6916" width="3.75" style="492" customWidth="1"/>
    <col min="6917" max="6917" width="12.75" style="492" customWidth="1"/>
    <col min="6918" max="6918" width="52.75" style="492" customWidth="1"/>
    <col min="6919" max="6922" width="0" style="492" hidden="1" customWidth="1"/>
    <col min="6923" max="6923" width="12.25" style="492" customWidth="1"/>
    <col min="6924" max="6924" width="6.375" style="492" customWidth="1"/>
    <col min="6925" max="6925" width="12.25" style="492" customWidth="1"/>
    <col min="6926" max="6926" width="0" style="492" hidden="1" customWidth="1"/>
    <col min="6927" max="6927" width="3.75" style="492" customWidth="1"/>
    <col min="6928" max="6928" width="11.125" style="492" bestFit="1" customWidth="1"/>
    <col min="6929" max="6930" width="10.625" style="492"/>
    <col min="6931" max="6931" width="11.125" style="492" customWidth="1"/>
    <col min="6932" max="7161" width="10.625" style="492"/>
    <col min="7162" max="7169" width="0" style="492" hidden="1" customWidth="1"/>
    <col min="7170" max="7170" width="3.75" style="492" customWidth="1"/>
    <col min="7171" max="7171" width="3.875" style="492" customWidth="1"/>
    <col min="7172" max="7172" width="3.75" style="492" customWidth="1"/>
    <col min="7173" max="7173" width="12.75" style="492" customWidth="1"/>
    <col min="7174" max="7174" width="52.75" style="492" customWidth="1"/>
    <col min="7175" max="7178" width="0" style="492" hidden="1" customWidth="1"/>
    <col min="7179" max="7179" width="12.25" style="492" customWidth="1"/>
    <col min="7180" max="7180" width="6.375" style="492" customWidth="1"/>
    <col min="7181" max="7181" width="12.25" style="492" customWidth="1"/>
    <col min="7182" max="7182" width="0" style="492" hidden="1" customWidth="1"/>
    <col min="7183" max="7183" width="3.75" style="492" customWidth="1"/>
    <col min="7184" max="7184" width="11.125" style="492" bestFit="1" customWidth="1"/>
    <col min="7185" max="7186" width="10.625" style="492"/>
    <col min="7187" max="7187" width="11.125" style="492" customWidth="1"/>
    <col min="7188" max="7417" width="10.625" style="492"/>
    <col min="7418" max="7425" width="0" style="492" hidden="1" customWidth="1"/>
    <col min="7426" max="7426" width="3.75" style="492" customWidth="1"/>
    <col min="7427" max="7427" width="3.875" style="492" customWidth="1"/>
    <col min="7428" max="7428" width="3.75" style="492" customWidth="1"/>
    <col min="7429" max="7429" width="12.75" style="492" customWidth="1"/>
    <col min="7430" max="7430" width="52.75" style="492" customWidth="1"/>
    <col min="7431" max="7434" width="0" style="492" hidden="1" customWidth="1"/>
    <col min="7435" max="7435" width="12.25" style="492" customWidth="1"/>
    <col min="7436" max="7436" width="6.375" style="492" customWidth="1"/>
    <col min="7437" max="7437" width="12.25" style="492" customWidth="1"/>
    <col min="7438" max="7438" width="0" style="492" hidden="1" customWidth="1"/>
    <col min="7439" max="7439" width="3.75" style="492" customWidth="1"/>
    <col min="7440" max="7440" width="11.125" style="492" bestFit="1" customWidth="1"/>
    <col min="7441" max="7442" width="10.625" style="492"/>
    <col min="7443" max="7443" width="11.125" style="492" customWidth="1"/>
    <col min="7444" max="7673" width="10.625" style="492"/>
    <col min="7674" max="7681" width="0" style="492" hidden="1" customWidth="1"/>
    <col min="7682" max="7682" width="3.75" style="492" customWidth="1"/>
    <col min="7683" max="7683" width="3.875" style="492" customWidth="1"/>
    <col min="7684" max="7684" width="3.75" style="492" customWidth="1"/>
    <col min="7685" max="7685" width="12.75" style="492" customWidth="1"/>
    <col min="7686" max="7686" width="52.75" style="492" customWidth="1"/>
    <col min="7687" max="7690" width="0" style="492" hidden="1" customWidth="1"/>
    <col min="7691" max="7691" width="12.25" style="492" customWidth="1"/>
    <col min="7692" max="7692" width="6.375" style="492" customWidth="1"/>
    <col min="7693" max="7693" width="12.25" style="492" customWidth="1"/>
    <col min="7694" max="7694" width="0" style="492" hidden="1" customWidth="1"/>
    <col min="7695" max="7695" width="3.75" style="492" customWidth="1"/>
    <col min="7696" max="7696" width="11.125" style="492" bestFit="1" customWidth="1"/>
    <col min="7697" max="7698" width="10.625" style="492"/>
    <col min="7699" max="7699" width="11.125" style="492" customWidth="1"/>
    <col min="7700" max="7929" width="10.625" style="492"/>
    <col min="7930" max="7937" width="0" style="492" hidden="1" customWidth="1"/>
    <col min="7938" max="7938" width="3.75" style="492" customWidth="1"/>
    <col min="7939" max="7939" width="3.875" style="492" customWidth="1"/>
    <col min="7940" max="7940" width="3.75" style="492" customWidth="1"/>
    <col min="7941" max="7941" width="12.75" style="492" customWidth="1"/>
    <col min="7942" max="7942" width="52.75" style="492" customWidth="1"/>
    <col min="7943" max="7946" width="0" style="492" hidden="1" customWidth="1"/>
    <col min="7947" max="7947" width="12.25" style="492" customWidth="1"/>
    <col min="7948" max="7948" width="6.375" style="492" customWidth="1"/>
    <col min="7949" max="7949" width="12.25" style="492" customWidth="1"/>
    <col min="7950" max="7950" width="0" style="492" hidden="1" customWidth="1"/>
    <col min="7951" max="7951" width="3.75" style="492" customWidth="1"/>
    <col min="7952" max="7952" width="11.125" style="492" bestFit="1" customWidth="1"/>
    <col min="7953" max="7954" width="10.625" style="492"/>
    <col min="7955" max="7955" width="11.125" style="492" customWidth="1"/>
    <col min="7956" max="8185" width="10.625" style="492"/>
    <col min="8186" max="8193" width="0" style="492" hidden="1" customWidth="1"/>
    <col min="8194" max="8194" width="3.75" style="492" customWidth="1"/>
    <col min="8195" max="8195" width="3.875" style="492" customWidth="1"/>
    <col min="8196" max="8196" width="3.75" style="492" customWidth="1"/>
    <col min="8197" max="8197" width="12.75" style="492" customWidth="1"/>
    <col min="8198" max="8198" width="52.75" style="492" customWidth="1"/>
    <col min="8199" max="8202" width="0" style="492" hidden="1" customWidth="1"/>
    <col min="8203" max="8203" width="12.25" style="492" customWidth="1"/>
    <col min="8204" max="8204" width="6.375" style="492" customWidth="1"/>
    <col min="8205" max="8205" width="12.25" style="492" customWidth="1"/>
    <col min="8206" max="8206" width="0" style="492" hidden="1" customWidth="1"/>
    <col min="8207" max="8207" width="3.75" style="492" customWidth="1"/>
    <col min="8208" max="8208" width="11.125" style="492" bestFit="1" customWidth="1"/>
    <col min="8209" max="8210" width="10.625" style="492"/>
    <col min="8211" max="8211" width="11.125" style="492" customWidth="1"/>
    <col min="8212" max="8441" width="10.625" style="492"/>
    <col min="8442" max="8449" width="0" style="492" hidden="1" customWidth="1"/>
    <col min="8450" max="8450" width="3.75" style="492" customWidth="1"/>
    <col min="8451" max="8451" width="3.875" style="492" customWidth="1"/>
    <col min="8452" max="8452" width="3.75" style="492" customWidth="1"/>
    <col min="8453" max="8453" width="12.75" style="492" customWidth="1"/>
    <col min="8454" max="8454" width="52.75" style="492" customWidth="1"/>
    <col min="8455" max="8458" width="0" style="492" hidden="1" customWidth="1"/>
    <col min="8459" max="8459" width="12.25" style="492" customWidth="1"/>
    <col min="8460" max="8460" width="6.375" style="492" customWidth="1"/>
    <col min="8461" max="8461" width="12.25" style="492" customWidth="1"/>
    <col min="8462" max="8462" width="0" style="492" hidden="1" customWidth="1"/>
    <col min="8463" max="8463" width="3.75" style="492" customWidth="1"/>
    <col min="8464" max="8464" width="11.125" style="492" bestFit="1" customWidth="1"/>
    <col min="8465" max="8466" width="10.625" style="492"/>
    <col min="8467" max="8467" width="11.125" style="492" customWidth="1"/>
    <col min="8468" max="8697" width="10.625" style="492"/>
    <col min="8698" max="8705" width="0" style="492" hidden="1" customWidth="1"/>
    <col min="8706" max="8706" width="3.75" style="492" customWidth="1"/>
    <col min="8707" max="8707" width="3.875" style="492" customWidth="1"/>
    <col min="8708" max="8708" width="3.75" style="492" customWidth="1"/>
    <col min="8709" max="8709" width="12.75" style="492" customWidth="1"/>
    <col min="8710" max="8710" width="52.75" style="492" customWidth="1"/>
    <col min="8711" max="8714" width="0" style="492" hidden="1" customWidth="1"/>
    <col min="8715" max="8715" width="12.25" style="492" customWidth="1"/>
    <col min="8716" max="8716" width="6.375" style="492" customWidth="1"/>
    <col min="8717" max="8717" width="12.25" style="492" customWidth="1"/>
    <col min="8718" max="8718" width="0" style="492" hidden="1" customWidth="1"/>
    <col min="8719" max="8719" width="3.75" style="492" customWidth="1"/>
    <col min="8720" max="8720" width="11.125" style="492" bestFit="1" customWidth="1"/>
    <col min="8721" max="8722" width="10.625" style="492"/>
    <col min="8723" max="8723" width="11.125" style="492" customWidth="1"/>
    <col min="8724" max="8953" width="10.625" style="492"/>
    <col min="8954" max="8961" width="0" style="492" hidden="1" customWidth="1"/>
    <col min="8962" max="8962" width="3.75" style="492" customWidth="1"/>
    <col min="8963" max="8963" width="3.875" style="492" customWidth="1"/>
    <col min="8964" max="8964" width="3.75" style="492" customWidth="1"/>
    <col min="8965" max="8965" width="12.75" style="492" customWidth="1"/>
    <col min="8966" max="8966" width="52.75" style="492" customWidth="1"/>
    <col min="8967" max="8970" width="0" style="492" hidden="1" customWidth="1"/>
    <col min="8971" max="8971" width="12.25" style="492" customWidth="1"/>
    <col min="8972" max="8972" width="6.375" style="492" customWidth="1"/>
    <col min="8973" max="8973" width="12.25" style="492" customWidth="1"/>
    <col min="8974" max="8974" width="0" style="492" hidden="1" customWidth="1"/>
    <col min="8975" max="8975" width="3.75" style="492" customWidth="1"/>
    <col min="8976" max="8976" width="11.125" style="492" bestFit="1" customWidth="1"/>
    <col min="8977" max="8978" width="10.625" style="492"/>
    <col min="8979" max="8979" width="11.125" style="492" customWidth="1"/>
    <col min="8980" max="9209" width="10.625" style="492"/>
    <col min="9210" max="9217" width="0" style="492" hidden="1" customWidth="1"/>
    <col min="9218" max="9218" width="3.75" style="492" customWidth="1"/>
    <col min="9219" max="9219" width="3.875" style="492" customWidth="1"/>
    <col min="9220" max="9220" width="3.75" style="492" customWidth="1"/>
    <col min="9221" max="9221" width="12.75" style="492" customWidth="1"/>
    <col min="9222" max="9222" width="52.75" style="492" customWidth="1"/>
    <col min="9223" max="9226" width="0" style="492" hidden="1" customWidth="1"/>
    <col min="9227" max="9227" width="12.25" style="492" customWidth="1"/>
    <col min="9228" max="9228" width="6.375" style="492" customWidth="1"/>
    <col min="9229" max="9229" width="12.25" style="492" customWidth="1"/>
    <col min="9230" max="9230" width="0" style="492" hidden="1" customWidth="1"/>
    <col min="9231" max="9231" width="3.75" style="492" customWidth="1"/>
    <col min="9232" max="9232" width="11.125" style="492" bestFit="1" customWidth="1"/>
    <col min="9233" max="9234" width="10.625" style="492"/>
    <col min="9235" max="9235" width="11.125" style="492" customWidth="1"/>
    <col min="9236" max="9465" width="10.625" style="492"/>
    <col min="9466" max="9473" width="0" style="492" hidden="1" customWidth="1"/>
    <col min="9474" max="9474" width="3.75" style="492" customWidth="1"/>
    <col min="9475" max="9475" width="3.875" style="492" customWidth="1"/>
    <col min="9476" max="9476" width="3.75" style="492" customWidth="1"/>
    <col min="9477" max="9477" width="12.75" style="492" customWidth="1"/>
    <col min="9478" max="9478" width="52.75" style="492" customWidth="1"/>
    <col min="9479" max="9482" width="0" style="492" hidden="1" customWidth="1"/>
    <col min="9483" max="9483" width="12.25" style="492" customWidth="1"/>
    <col min="9484" max="9484" width="6.375" style="492" customWidth="1"/>
    <col min="9485" max="9485" width="12.25" style="492" customWidth="1"/>
    <col min="9486" max="9486" width="0" style="492" hidden="1" customWidth="1"/>
    <col min="9487" max="9487" width="3.75" style="492" customWidth="1"/>
    <col min="9488" max="9488" width="11.125" style="492" bestFit="1" customWidth="1"/>
    <col min="9489" max="9490" width="10.625" style="492"/>
    <col min="9491" max="9491" width="11.125" style="492" customWidth="1"/>
    <col min="9492" max="9721" width="10.625" style="492"/>
    <col min="9722" max="9729" width="0" style="492" hidden="1" customWidth="1"/>
    <col min="9730" max="9730" width="3.75" style="492" customWidth="1"/>
    <col min="9731" max="9731" width="3.875" style="492" customWidth="1"/>
    <col min="9732" max="9732" width="3.75" style="492" customWidth="1"/>
    <col min="9733" max="9733" width="12.75" style="492" customWidth="1"/>
    <col min="9734" max="9734" width="52.75" style="492" customWidth="1"/>
    <col min="9735" max="9738" width="0" style="492" hidden="1" customWidth="1"/>
    <col min="9739" max="9739" width="12.25" style="492" customWidth="1"/>
    <col min="9740" max="9740" width="6.375" style="492" customWidth="1"/>
    <col min="9741" max="9741" width="12.25" style="492" customWidth="1"/>
    <col min="9742" max="9742" width="0" style="492" hidden="1" customWidth="1"/>
    <col min="9743" max="9743" width="3.75" style="492" customWidth="1"/>
    <col min="9744" max="9744" width="11.125" style="492" bestFit="1" customWidth="1"/>
    <col min="9745" max="9746" width="10.625" style="492"/>
    <col min="9747" max="9747" width="11.125" style="492" customWidth="1"/>
    <col min="9748" max="9977" width="10.625" style="492"/>
    <col min="9978" max="9985" width="0" style="492" hidden="1" customWidth="1"/>
    <col min="9986" max="9986" width="3.75" style="492" customWidth="1"/>
    <col min="9987" max="9987" width="3.875" style="492" customWidth="1"/>
    <col min="9988" max="9988" width="3.75" style="492" customWidth="1"/>
    <col min="9989" max="9989" width="12.75" style="492" customWidth="1"/>
    <col min="9990" max="9990" width="52.75" style="492" customWidth="1"/>
    <col min="9991" max="9994" width="0" style="492" hidden="1" customWidth="1"/>
    <col min="9995" max="9995" width="12.25" style="492" customWidth="1"/>
    <col min="9996" max="9996" width="6.375" style="492" customWidth="1"/>
    <col min="9997" max="9997" width="12.25" style="492" customWidth="1"/>
    <col min="9998" max="9998" width="0" style="492" hidden="1" customWidth="1"/>
    <col min="9999" max="9999" width="3.75" style="492" customWidth="1"/>
    <col min="10000" max="10000" width="11.125" style="492" bestFit="1" customWidth="1"/>
    <col min="10001" max="10002" width="10.625" style="492"/>
    <col min="10003" max="10003" width="11.125" style="492" customWidth="1"/>
    <col min="10004" max="10233" width="10.625" style="492"/>
    <col min="10234" max="10241" width="0" style="492" hidden="1" customWidth="1"/>
    <col min="10242" max="10242" width="3.75" style="492" customWidth="1"/>
    <col min="10243" max="10243" width="3.875" style="492" customWidth="1"/>
    <col min="10244" max="10244" width="3.75" style="492" customWidth="1"/>
    <col min="10245" max="10245" width="12.75" style="492" customWidth="1"/>
    <col min="10246" max="10246" width="52.75" style="492" customWidth="1"/>
    <col min="10247" max="10250" width="0" style="492" hidden="1" customWidth="1"/>
    <col min="10251" max="10251" width="12.25" style="492" customWidth="1"/>
    <col min="10252" max="10252" width="6.375" style="492" customWidth="1"/>
    <col min="10253" max="10253" width="12.25" style="492" customWidth="1"/>
    <col min="10254" max="10254" width="0" style="492" hidden="1" customWidth="1"/>
    <col min="10255" max="10255" width="3.75" style="492" customWidth="1"/>
    <col min="10256" max="10256" width="11.125" style="492" bestFit="1" customWidth="1"/>
    <col min="10257" max="10258" width="10.625" style="492"/>
    <col min="10259" max="10259" width="11.125" style="492" customWidth="1"/>
    <col min="10260" max="10489" width="10.625" style="492"/>
    <col min="10490" max="10497" width="0" style="492" hidden="1" customWidth="1"/>
    <col min="10498" max="10498" width="3.75" style="492" customWidth="1"/>
    <col min="10499" max="10499" width="3.875" style="492" customWidth="1"/>
    <col min="10500" max="10500" width="3.75" style="492" customWidth="1"/>
    <col min="10501" max="10501" width="12.75" style="492" customWidth="1"/>
    <col min="10502" max="10502" width="52.75" style="492" customWidth="1"/>
    <col min="10503" max="10506" width="0" style="492" hidden="1" customWidth="1"/>
    <col min="10507" max="10507" width="12.25" style="492" customWidth="1"/>
    <col min="10508" max="10508" width="6.375" style="492" customWidth="1"/>
    <col min="10509" max="10509" width="12.25" style="492" customWidth="1"/>
    <col min="10510" max="10510" width="0" style="492" hidden="1" customWidth="1"/>
    <col min="10511" max="10511" width="3.75" style="492" customWidth="1"/>
    <col min="10512" max="10512" width="11.125" style="492" bestFit="1" customWidth="1"/>
    <col min="10513" max="10514" width="10.625" style="492"/>
    <col min="10515" max="10515" width="11.125" style="492" customWidth="1"/>
    <col min="10516" max="10745" width="10.625" style="492"/>
    <col min="10746" max="10753" width="0" style="492" hidden="1" customWidth="1"/>
    <col min="10754" max="10754" width="3.75" style="492" customWidth="1"/>
    <col min="10755" max="10755" width="3.875" style="492" customWidth="1"/>
    <col min="10756" max="10756" width="3.75" style="492" customWidth="1"/>
    <col min="10757" max="10757" width="12.75" style="492" customWidth="1"/>
    <col min="10758" max="10758" width="52.75" style="492" customWidth="1"/>
    <col min="10759" max="10762" width="0" style="492" hidden="1" customWidth="1"/>
    <col min="10763" max="10763" width="12.25" style="492" customWidth="1"/>
    <col min="10764" max="10764" width="6.375" style="492" customWidth="1"/>
    <col min="10765" max="10765" width="12.25" style="492" customWidth="1"/>
    <col min="10766" max="10766" width="0" style="492" hidden="1" customWidth="1"/>
    <col min="10767" max="10767" width="3.75" style="492" customWidth="1"/>
    <col min="10768" max="10768" width="11.125" style="492" bestFit="1" customWidth="1"/>
    <col min="10769" max="10770" width="10.625" style="492"/>
    <col min="10771" max="10771" width="11.125" style="492" customWidth="1"/>
    <col min="10772" max="11001" width="10.625" style="492"/>
    <col min="11002" max="11009" width="0" style="492" hidden="1" customWidth="1"/>
    <col min="11010" max="11010" width="3.75" style="492" customWidth="1"/>
    <col min="11011" max="11011" width="3.875" style="492" customWidth="1"/>
    <col min="11012" max="11012" width="3.75" style="492" customWidth="1"/>
    <col min="11013" max="11013" width="12.75" style="492" customWidth="1"/>
    <col min="11014" max="11014" width="52.75" style="492" customWidth="1"/>
    <col min="11015" max="11018" width="0" style="492" hidden="1" customWidth="1"/>
    <col min="11019" max="11019" width="12.25" style="492" customWidth="1"/>
    <col min="11020" max="11020" width="6.375" style="492" customWidth="1"/>
    <col min="11021" max="11021" width="12.25" style="492" customWidth="1"/>
    <col min="11022" max="11022" width="0" style="492" hidden="1" customWidth="1"/>
    <col min="11023" max="11023" width="3.75" style="492" customWidth="1"/>
    <col min="11024" max="11024" width="11.125" style="492" bestFit="1" customWidth="1"/>
    <col min="11025" max="11026" width="10.625" style="492"/>
    <col min="11027" max="11027" width="11.125" style="492" customWidth="1"/>
    <col min="11028" max="11257" width="10.625" style="492"/>
    <col min="11258" max="11265" width="0" style="492" hidden="1" customWidth="1"/>
    <col min="11266" max="11266" width="3.75" style="492" customWidth="1"/>
    <col min="11267" max="11267" width="3.875" style="492" customWidth="1"/>
    <col min="11268" max="11268" width="3.75" style="492" customWidth="1"/>
    <col min="11269" max="11269" width="12.75" style="492" customWidth="1"/>
    <col min="11270" max="11270" width="52.75" style="492" customWidth="1"/>
    <col min="11271" max="11274" width="0" style="492" hidden="1" customWidth="1"/>
    <col min="11275" max="11275" width="12.25" style="492" customWidth="1"/>
    <col min="11276" max="11276" width="6.375" style="492" customWidth="1"/>
    <col min="11277" max="11277" width="12.25" style="492" customWidth="1"/>
    <col min="11278" max="11278" width="0" style="492" hidden="1" customWidth="1"/>
    <col min="11279" max="11279" width="3.75" style="492" customWidth="1"/>
    <col min="11280" max="11280" width="11.125" style="492" bestFit="1" customWidth="1"/>
    <col min="11281" max="11282" width="10.625" style="492"/>
    <col min="11283" max="11283" width="11.125" style="492" customWidth="1"/>
    <col min="11284" max="11513" width="10.625" style="492"/>
    <col min="11514" max="11521" width="0" style="492" hidden="1" customWidth="1"/>
    <col min="11522" max="11522" width="3.75" style="492" customWidth="1"/>
    <col min="11523" max="11523" width="3.875" style="492" customWidth="1"/>
    <col min="11524" max="11524" width="3.75" style="492" customWidth="1"/>
    <col min="11525" max="11525" width="12.75" style="492" customWidth="1"/>
    <col min="11526" max="11526" width="52.75" style="492" customWidth="1"/>
    <col min="11527" max="11530" width="0" style="492" hidden="1" customWidth="1"/>
    <col min="11531" max="11531" width="12.25" style="492" customWidth="1"/>
    <col min="11532" max="11532" width="6.375" style="492" customWidth="1"/>
    <col min="11533" max="11533" width="12.25" style="492" customWidth="1"/>
    <col min="11534" max="11534" width="0" style="492" hidden="1" customWidth="1"/>
    <col min="11535" max="11535" width="3.75" style="492" customWidth="1"/>
    <col min="11536" max="11536" width="11.125" style="492" bestFit="1" customWidth="1"/>
    <col min="11537" max="11538" width="10.625" style="492"/>
    <col min="11539" max="11539" width="11.125" style="492" customWidth="1"/>
    <col min="11540" max="11769" width="10.625" style="492"/>
    <col min="11770" max="11777" width="0" style="492" hidden="1" customWidth="1"/>
    <col min="11778" max="11778" width="3.75" style="492" customWidth="1"/>
    <col min="11779" max="11779" width="3.875" style="492" customWidth="1"/>
    <col min="11780" max="11780" width="3.75" style="492" customWidth="1"/>
    <col min="11781" max="11781" width="12.75" style="492" customWidth="1"/>
    <col min="11782" max="11782" width="52.75" style="492" customWidth="1"/>
    <col min="11783" max="11786" width="0" style="492" hidden="1" customWidth="1"/>
    <col min="11787" max="11787" width="12.25" style="492" customWidth="1"/>
    <col min="11788" max="11788" width="6.375" style="492" customWidth="1"/>
    <col min="11789" max="11789" width="12.25" style="492" customWidth="1"/>
    <col min="11790" max="11790" width="0" style="492" hidden="1" customWidth="1"/>
    <col min="11791" max="11791" width="3.75" style="492" customWidth="1"/>
    <col min="11792" max="11792" width="11.125" style="492" bestFit="1" customWidth="1"/>
    <col min="11793" max="11794" width="10.625" style="492"/>
    <col min="11795" max="11795" width="11.125" style="492" customWidth="1"/>
    <col min="11796" max="12025" width="10.625" style="492"/>
    <col min="12026" max="12033" width="0" style="492" hidden="1" customWidth="1"/>
    <col min="12034" max="12034" width="3.75" style="492" customWidth="1"/>
    <col min="12035" max="12035" width="3.875" style="492" customWidth="1"/>
    <col min="12036" max="12036" width="3.75" style="492" customWidth="1"/>
    <col min="12037" max="12037" width="12.75" style="492" customWidth="1"/>
    <col min="12038" max="12038" width="52.75" style="492" customWidth="1"/>
    <col min="12039" max="12042" width="0" style="492" hidden="1" customWidth="1"/>
    <col min="12043" max="12043" width="12.25" style="492" customWidth="1"/>
    <col min="12044" max="12044" width="6.375" style="492" customWidth="1"/>
    <col min="12045" max="12045" width="12.25" style="492" customWidth="1"/>
    <col min="12046" max="12046" width="0" style="492" hidden="1" customWidth="1"/>
    <col min="12047" max="12047" width="3.75" style="492" customWidth="1"/>
    <col min="12048" max="12048" width="11.125" style="492" bestFit="1" customWidth="1"/>
    <col min="12049" max="12050" width="10.625" style="492"/>
    <col min="12051" max="12051" width="11.125" style="492" customWidth="1"/>
    <col min="12052" max="12281" width="10.625" style="492"/>
    <col min="12282" max="12289" width="0" style="492" hidden="1" customWidth="1"/>
    <col min="12290" max="12290" width="3.75" style="492" customWidth="1"/>
    <col min="12291" max="12291" width="3.875" style="492" customWidth="1"/>
    <col min="12292" max="12292" width="3.75" style="492" customWidth="1"/>
    <col min="12293" max="12293" width="12.75" style="492" customWidth="1"/>
    <col min="12294" max="12294" width="52.75" style="492" customWidth="1"/>
    <col min="12295" max="12298" width="0" style="492" hidden="1" customWidth="1"/>
    <col min="12299" max="12299" width="12.25" style="492" customWidth="1"/>
    <col min="12300" max="12300" width="6.375" style="492" customWidth="1"/>
    <col min="12301" max="12301" width="12.25" style="492" customWidth="1"/>
    <col min="12302" max="12302" width="0" style="492" hidden="1" customWidth="1"/>
    <col min="12303" max="12303" width="3.75" style="492" customWidth="1"/>
    <col min="12304" max="12304" width="11.125" style="492" bestFit="1" customWidth="1"/>
    <col min="12305" max="12306" width="10.625" style="492"/>
    <col min="12307" max="12307" width="11.125" style="492" customWidth="1"/>
    <col min="12308" max="12537" width="10.625" style="492"/>
    <col min="12538" max="12545" width="0" style="492" hidden="1" customWidth="1"/>
    <col min="12546" max="12546" width="3.75" style="492" customWidth="1"/>
    <col min="12547" max="12547" width="3.875" style="492" customWidth="1"/>
    <col min="12548" max="12548" width="3.75" style="492" customWidth="1"/>
    <col min="12549" max="12549" width="12.75" style="492" customWidth="1"/>
    <col min="12550" max="12550" width="52.75" style="492" customWidth="1"/>
    <col min="12551" max="12554" width="0" style="492" hidden="1" customWidth="1"/>
    <col min="12555" max="12555" width="12.25" style="492" customWidth="1"/>
    <col min="12556" max="12556" width="6.375" style="492" customWidth="1"/>
    <col min="12557" max="12557" width="12.25" style="492" customWidth="1"/>
    <col min="12558" max="12558" width="0" style="492" hidden="1" customWidth="1"/>
    <col min="12559" max="12559" width="3.75" style="492" customWidth="1"/>
    <col min="12560" max="12560" width="11.125" style="492" bestFit="1" customWidth="1"/>
    <col min="12561" max="12562" width="10.625" style="492"/>
    <col min="12563" max="12563" width="11.125" style="492" customWidth="1"/>
    <col min="12564" max="12793" width="10.625" style="492"/>
    <col min="12794" max="12801" width="0" style="492" hidden="1" customWidth="1"/>
    <col min="12802" max="12802" width="3.75" style="492" customWidth="1"/>
    <col min="12803" max="12803" width="3.875" style="492" customWidth="1"/>
    <col min="12804" max="12804" width="3.75" style="492" customWidth="1"/>
    <col min="12805" max="12805" width="12.75" style="492" customWidth="1"/>
    <col min="12806" max="12806" width="52.75" style="492" customWidth="1"/>
    <col min="12807" max="12810" width="0" style="492" hidden="1" customWidth="1"/>
    <col min="12811" max="12811" width="12.25" style="492" customWidth="1"/>
    <col min="12812" max="12812" width="6.375" style="492" customWidth="1"/>
    <col min="12813" max="12813" width="12.25" style="492" customWidth="1"/>
    <col min="12814" max="12814" width="0" style="492" hidden="1" customWidth="1"/>
    <col min="12815" max="12815" width="3.75" style="492" customWidth="1"/>
    <col min="12816" max="12816" width="11.125" style="492" bestFit="1" customWidth="1"/>
    <col min="12817" max="12818" width="10.625" style="492"/>
    <col min="12819" max="12819" width="11.125" style="492" customWidth="1"/>
    <col min="12820" max="13049" width="10.625" style="492"/>
    <col min="13050" max="13057" width="0" style="492" hidden="1" customWidth="1"/>
    <col min="13058" max="13058" width="3.75" style="492" customWidth="1"/>
    <col min="13059" max="13059" width="3.875" style="492" customWidth="1"/>
    <col min="13060" max="13060" width="3.75" style="492" customWidth="1"/>
    <col min="13061" max="13061" width="12.75" style="492" customWidth="1"/>
    <col min="13062" max="13062" width="52.75" style="492" customWidth="1"/>
    <col min="13063" max="13066" width="0" style="492" hidden="1" customWidth="1"/>
    <col min="13067" max="13067" width="12.25" style="492" customWidth="1"/>
    <col min="13068" max="13068" width="6.375" style="492" customWidth="1"/>
    <col min="13069" max="13069" width="12.25" style="492" customWidth="1"/>
    <col min="13070" max="13070" width="0" style="492" hidden="1" customWidth="1"/>
    <col min="13071" max="13071" width="3.75" style="492" customWidth="1"/>
    <col min="13072" max="13072" width="11.125" style="492" bestFit="1" customWidth="1"/>
    <col min="13073" max="13074" width="10.625" style="492"/>
    <col min="13075" max="13075" width="11.125" style="492" customWidth="1"/>
    <col min="13076" max="13305" width="10.625" style="492"/>
    <col min="13306" max="13313" width="0" style="492" hidden="1" customWidth="1"/>
    <col min="13314" max="13314" width="3.75" style="492" customWidth="1"/>
    <col min="13315" max="13315" width="3.875" style="492" customWidth="1"/>
    <col min="13316" max="13316" width="3.75" style="492" customWidth="1"/>
    <col min="13317" max="13317" width="12.75" style="492" customWidth="1"/>
    <col min="13318" max="13318" width="52.75" style="492" customWidth="1"/>
    <col min="13319" max="13322" width="0" style="492" hidden="1" customWidth="1"/>
    <col min="13323" max="13323" width="12.25" style="492" customWidth="1"/>
    <col min="13324" max="13324" width="6.375" style="492" customWidth="1"/>
    <col min="13325" max="13325" width="12.25" style="492" customWidth="1"/>
    <col min="13326" max="13326" width="0" style="492" hidden="1" customWidth="1"/>
    <col min="13327" max="13327" width="3.75" style="492" customWidth="1"/>
    <col min="13328" max="13328" width="11.125" style="492" bestFit="1" customWidth="1"/>
    <col min="13329" max="13330" width="10.625" style="492"/>
    <col min="13331" max="13331" width="11.125" style="492" customWidth="1"/>
    <col min="13332" max="13561" width="10.625" style="492"/>
    <col min="13562" max="13569" width="0" style="492" hidden="1" customWidth="1"/>
    <col min="13570" max="13570" width="3.75" style="492" customWidth="1"/>
    <col min="13571" max="13571" width="3.875" style="492" customWidth="1"/>
    <col min="13572" max="13572" width="3.75" style="492" customWidth="1"/>
    <col min="13573" max="13573" width="12.75" style="492" customWidth="1"/>
    <col min="13574" max="13574" width="52.75" style="492" customWidth="1"/>
    <col min="13575" max="13578" width="0" style="492" hidden="1" customWidth="1"/>
    <col min="13579" max="13579" width="12.25" style="492" customWidth="1"/>
    <col min="13580" max="13580" width="6.375" style="492" customWidth="1"/>
    <col min="13581" max="13581" width="12.25" style="492" customWidth="1"/>
    <col min="13582" max="13582" width="0" style="492" hidden="1" customWidth="1"/>
    <col min="13583" max="13583" width="3.75" style="492" customWidth="1"/>
    <col min="13584" max="13584" width="11.125" style="492" bestFit="1" customWidth="1"/>
    <col min="13585" max="13586" width="10.625" style="492"/>
    <col min="13587" max="13587" width="11.125" style="492" customWidth="1"/>
    <col min="13588" max="13817" width="10.625" style="492"/>
    <col min="13818" max="13825" width="0" style="492" hidden="1" customWidth="1"/>
    <col min="13826" max="13826" width="3.75" style="492" customWidth="1"/>
    <col min="13827" max="13827" width="3.875" style="492" customWidth="1"/>
    <col min="13828" max="13828" width="3.75" style="492" customWidth="1"/>
    <col min="13829" max="13829" width="12.75" style="492" customWidth="1"/>
    <col min="13830" max="13830" width="52.75" style="492" customWidth="1"/>
    <col min="13831" max="13834" width="0" style="492" hidden="1" customWidth="1"/>
    <col min="13835" max="13835" width="12.25" style="492" customWidth="1"/>
    <col min="13836" max="13836" width="6.375" style="492" customWidth="1"/>
    <col min="13837" max="13837" width="12.25" style="492" customWidth="1"/>
    <col min="13838" max="13838" width="0" style="492" hidden="1" customWidth="1"/>
    <col min="13839" max="13839" width="3.75" style="492" customWidth="1"/>
    <col min="13840" max="13840" width="11.125" style="492" bestFit="1" customWidth="1"/>
    <col min="13841" max="13842" width="10.625" style="492"/>
    <col min="13843" max="13843" width="11.125" style="492" customWidth="1"/>
    <col min="13844" max="14073" width="10.625" style="492"/>
    <col min="14074" max="14081" width="0" style="492" hidden="1" customWidth="1"/>
    <col min="14082" max="14082" width="3.75" style="492" customWidth="1"/>
    <col min="14083" max="14083" width="3.875" style="492" customWidth="1"/>
    <col min="14084" max="14084" width="3.75" style="492" customWidth="1"/>
    <col min="14085" max="14085" width="12.75" style="492" customWidth="1"/>
    <col min="14086" max="14086" width="52.75" style="492" customWidth="1"/>
    <col min="14087" max="14090" width="0" style="492" hidden="1" customWidth="1"/>
    <col min="14091" max="14091" width="12.25" style="492" customWidth="1"/>
    <col min="14092" max="14092" width="6.375" style="492" customWidth="1"/>
    <col min="14093" max="14093" width="12.25" style="492" customWidth="1"/>
    <col min="14094" max="14094" width="0" style="492" hidden="1" customWidth="1"/>
    <col min="14095" max="14095" width="3.75" style="492" customWidth="1"/>
    <col min="14096" max="14096" width="11.125" style="492" bestFit="1" customWidth="1"/>
    <col min="14097" max="14098" width="10.625" style="492"/>
    <col min="14099" max="14099" width="11.125" style="492" customWidth="1"/>
    <col min="14100" max="14329" width="10.625" style="492"/>
    <col min="14330" max="14337" width="0" style="492" hidden="1" customWidth="1"/>
    <col min="14338" max="14338" width="3.75" style="492" customWidth="1"/>
    <col min="14339" max="14339" width="3.875" style="492" customWidth="1"/>
    <col min="14340" max="14340" width="3.75" style="492" customWidth="1"/>
    <col min="14341" max="14341" width="12.75" style="492" customWidth="1"/>
    <col min="14342" max="14342" width="52.75" style="492" customWidth="1"/>
    <col min="14343" max="14346" width="0" style="492" hidden="1" customWidth="1"/>
    <col min="14347" max="14347" width="12.25" style="492" customWidth="1"/>
    <col min="14348" max="14348" width="6.375" style="492" customWidth="1"/>
    <col min="14349" max="14349" width="12.25" style="492" customWidth="1"/>
    <col min="14350" max="14350" width="0" style="492" hidden="1" customWidth="1"/>
    <col min="14351" max="14351" width="3.75" style="492" customWidth="1"/>
    <col min="14352" max="14352" width="11.125" style="492" bestFit="1" customWidth="1"/>
    <col min="14353" max="14354" width="10.625" style="492"/>
    <col min="14355" max="14355" width="11.125" style="492" customWidth="1"/>
    <col min="14356" max="14585" width="10.625" style="492"/>
    <col min="14586" max="14593" width="0" style="492" hidden="1" customWidth="1"/>
    <col min="14594" max="14594" width="3.75" style="492" customWidth="1"/>
    <col min="14595" max="14595" width="3.875" style="492" customWidth="1"/>
    <col min="14596" max="14596" width="3.75" style="492" customWidth="1"/>
    <col min="14597" max="14597" width="12.75" style="492" customWidth="1"/>
    <col min="14598" max="14598" width="52.75" style="492" customWidth="1"/>
    <col min="14599" max="14602" width="0" style="492" hidden="1" customWidth="1"/>
    <col min="14603" max="14603" width="12.25" style="492" customWidth="1"/>
    <col min="14604" max="14604" width="6.375" style="492" customWidth="1"/>
    <col min="14605" max="14605" width="12.25" style="492" customWidth="1"/>
    <col min="14606" max="14606" width="0" style="492" hidden="1" customWidth="1"/>
    <col min="14607" max="14607" width="3.75" style="492" customWidth="1"/>
    <col min="14608" max="14608" width="11.125" style="492" bestFit="1" customWidth="1"/>
    <col min="14609" max="14610" width="10.625" style="492"/>
    <col min="14611" max="14611" width="11.125" style="492" customWidth="1"/>
    <col min="14612" max="14841" width="10.625" style="492"/>
    <col min="14842" max="14849" width="0" style="492" hidden="1" customWidth="1"/>
    <col min="14850" max="14850" width="3.75" style="492" customWidth="1"/>
    <col min="14851" max="14851" width="3.875" style="492" customWidth="1"/>
    <col min="14852" max="14852" width="3.75" style="492" customWidth="1"/>
    <col min="14853" max="14853" width="12.75" style="492" customWidth="1"/>
    <col min="14854" max="14854" width="52.75" style="492" customWidth="1"/>
    <col min="14855" max="14858" width="0" style="492" hidden="1" customWidth="1"/>
    <col min="14859" max="14859" width="12.25" style="492" customWidth="1"/>
    <col min="14860" max="14860" width="6.375" style="492" customWidth="1"/>
    <col min="14861" max="14861" width="12.25" style="492" customWidth="1"/>
    <col min="14862" max="14862" width="0" style="492" hidden="1" customWidth="1"/>
    <col min="14863" max="14863" width="3.75" style="492" customWidth="1"/>
    <col min="14864" max="14864" width="11.125" style="492" bestFit="1" customWidth="1"/>
    <col min="14865" max="14866" width="10.625" style="492"/>
    <col min="14867" max="14867" width="11.125" style="492" customWidth="1"/>
    <col min="14868" max="15097" width="10.625" style="492"/>
    <col min="15098" max="15105" width="0" style="492" hidden="1" customWidth="1"/>
    <col min="15106" max="15106" width="3.75" style="492" customWidth="1"/>
    <col min="15107" max="15107" width="3.875" style="492" customWidth="1"/>
    <col min="15108" max="15108" width="3.75" style="492" customWidth="1"/>
    <col min="15109" max="15109" width="12.75" style="492" customWidth="1"/>
    <col min="15110" max="15110" width="52.75" style="492" customWidth="1"/>
    <col min="15111" max="15114" width="0" style="492" hidden="1" customWidth="1"/>
    <col min="15115" max="15115" width="12.25" style="492" customWidth="1"/>
    <col min="15116" max="15116" width="6.375" style="492" customWidth="1"/>
    <col min="15117" max="15117" width="12.25" style="492" customWidth="1"/>
    <col min="15118" max="15118" width="0" style="492" hidden="1" customWidth="1"/>
    <col min="15119" max="15119" width="3.75" style="492" customWidth="1"/>
    <col min="15120" max="15120" width="11.125" style="492" bestFit="1" customWidth="1"/>
    <col min="15121" max="15122" width="10.625" style="492"/>
    <col min="15123" max="15123" width="11.125" style="492" customWidth="1"/>
    <col min="15124" max="15353" width="10.625" style="492"/>
    <col min="15354" max="15361" width="0" style="492" hidden="1" customWidth="1"/>
    <col min="15362" max="15362" width="3.75" style="492" customWidth="1"/>
    <col min="15363" max="15363" width="3.875" style="492" customWidth="1"/>
    <col min="15364" max="15364" width="3.75" style="492" customWidth="1"/>
    <col min="15365" max="15365" width="12.75" style="492" customWidth="1"/>
    <col min="15366" max="15366" width="52.75" style="492" customWidth="1"/>
    <col min="15367" max="15370" width="0" style="492" hidden="1" customWidth="1"/>
    <col min="15371" max="15371" width="12.25" style="492" customWidth="1"/>
    <col min="15372" max="15372" width="6.375" style="492" customWidth="1"/>
    <col min="15373" max="15373" width="12.25" style="492" customWidth="1"/>
    <col min="15374" max="15374" width="0" style="492" hidden="1" customWidth="1"/>
    <col min="15375" max="15375" width="3.75" style="492" customWidth="1"/>
    <col min="15376" max="15376" width="11.125" style="492" bestFit="1" customWidth="1"/>
    <col min="15377" max="15378" width="10.625" style="492"/>
    <col min="15379" max="15379" width="11.125" style="492" customWidth="1"/>
    <col min="15380" max="15609" width="10.625" style="492"/>
    <col min="15610" max="15617" width="0" style="492" hidden="1" customWidth="1"/>
    <col min="15618" max="15618" width="3.75" style="492" customWidth="1"/>
    <col min="15619" max="15619" width="3.875" style="492" customWidth="1"/>
    <col min="15620" max="15620" width="3.75" style="492" customWidth="1"/>
    <col min="15621" max="15621" width="12.75" style="492" customWidth="1"/>
    <col min="15622" max="15622" width="52.75" style="492" customWidth="1"/>
    <col min="15623" max="15626" width="0" style="492" hidden="1" customWidth="1"/>
    <col min="15627" max="15627" width="12.25" style="492" customWidth="1"/>
    <col min="15628" max="15628" width="6.375" style="492" customWidth="1"/>
    <col min="15629" max="15629" width="12.25" style="492" customWidth="1"/>
    <col min="15630" max="15630" width="0" style="492" hidden="1" customWidth="1"/>
    <col min="15631" max="15631" width="3.75" style="492" customWidth="1"/>
    <col min="15632" max="15632" width="11.125" style="492" bestFit="1" customWidth="1"/>
    <col min="15633" max="15634" width="10.625" style="492"/>
    <col min="15635" max="15635" width="11.125" style="492" customWidth="1"/>
    <col min="15636" max="15865" width="10.625" style="492"/>
    <col min="15866" max="15873" width="0" style="492" hidden="1" customWidth="1"/>
    <col min="15874" max="15874" width="3.75" style="492" customWidth="1"/>
    <col min="15875" max="15875" width="3.875" style="492" customWidth="1"/>
    <col min="15876" max="15876" width="3.75" style="492" customWidth="1"/>
    <col min="15877" max="15877" width="12.75" style="492" customWidth="1"/>
    <col min="15878" max="15878" width="52.75" style="492" customWidth="1"/>
    <col min="15879" max="15882" width="0" style="492" hidden="1" customWidth="1"/>
    <col min="15883" max="15883" width="12.25" style="492" customWidth="1"/>
    <col min="15884" max="15884" width="6.375" style="492" customWidth="1"/>
    <col min="15885" max="15885" width="12.25" style="492" customWidth="1"/>
    <col min="15886" max="15886" width="0" style="492" hidden="1" customWidth="1"/>
    <col min="15887" max="15887" width="3.75" style="492" customWidth="1"/>
    <col min="15888" max="15888" width="11.125" style="492" bestFit="1" customWidth="1"/>
    <col min="15889" max="15890" width="10.625" style="492"/>
    <col min="15891" max="15891" width="11.125" style="492" customWidth="1"/>
    <col min="15892" max="16121" width="10.625" style="492"/>
    <col min="16122" max="16129" width="0" style="492" hidden="1" customWidth="1"/>
    <col min="16130" max="16130" width="3.75" style="492" customWidth="1"/>
    <col min="16131" max="16131" width="3.875" style="492" customWidth="1"/>
    <col min="16132" max="16132" width="3.75" style="492" customWidth="1"/>
    <col min="16133" max="16133" width="12.75" style="492" customWidth="1"/>
    <col min="16134" max="16134" width="52.75" style="492" customWidth="1"/>
    <col min="16135" max="16138" width="0" style="492" hidden="1" customWidth="1"/>
    <col min="16139" max="16139" width="12.25" style="492" customWidth="1"/>
    <col min="16140" max="16140" width="6.375" style="492" customWidth="1"/>
    <col min="16141" max="16141" width="12.25" style="492" customWidth="1"/>
    <col min="16142" max="16142" width="0" style="492" hidden="1" customWidth="1"/>
    <col min="16143" max="16143" width="3.75" style="492" customWidth="1"/>
    <col min="16144" max="16144" width="11.125" style="492" bestFit="1" customWidth="1"/>
    <col min="16145" max="16146" width="10.625" style="492"/>
    <col min="16147" max="16147" width="11.125" style="492" customWidth="1"/>
    <col min="16148" max="16384" width="10.625" style="492"/>
  </cols>
  <sheetData>
    <row r="1" spans="1:29" hidden="1">
      <c r="Q1" s="551"/>
      <c r="R1" s="551"/>
    </row>
    <row r="2" spans="1:29" hidden="1">
      <c r="U2" s="551"/>
    </row>
    <row r="3" spans="1:29" hidden="1"/>
    <row r="4" spans="1:29" ht="2.95" customHeight="1">
      <c r="J4" s="498"/>
      <c r="K4" s="498"/>
      <c r="L4" s="493"/>
      <c r="M4" s="493"/>
      <c r="N4" s="493"/>
      <c r="O4" s="501"/>
      <c r="P4" s="501"/>
      <c r="Q4" s="501"/>
      <c r="R4" s="501"/>
      <c r="S4" s="501"/>
      <c r="T4" s="501"/>
      <c r="U4" s="501"/>
    </row>
    <row r="5" spans="1:29" ht="26.2" customHeight="1">
      <c r="J5" s="498"/>
      <c r="K5" s="498"/>
      <c r="L5" s="1308" t="s">
        <v>717</v>
      </c>
      <c r="M5" s="1308"/>
      <c r="N5" s="1308"/>
      <c r="O5" s="1308"/>
      <c r="P5" s="1308"/>
      <c r="Q5" s="1308"/>
      <c r="R5" s="1308"/>
      <c r="S5" s="1308"/>
      <c r="T5" s="1308"/>
      <c r="U5" s="632"/>
    </row>
    <row r="6" spans="1:29" ht="2.95" customHeight="1">
      <c r="J6" s="498"/>
      <c r="K6" s="498"/>
      <c r="L6" s="493"/>
      <c r="M6" s="493"/>
      <c r="N6" s="493"/>
      <c r="O6" s="497"/>
      <c r="P6" s="497"/>
      <c r="Q6" s="497"/>
      <c r="R6" s="497"/>
      <c r="S6" s="497"/>
      <c r="T6" s="497"/>
      <c r="U6" s="497"/>
      <c r="V6" s="501"/>
    </row>
    <row r="7" spans="1:29" s="745" customFormat="1" ht="4.5999999999999996" hidden="1">
      <c r="A7" s="1120"/>
      <c r="B7" s="1120"/>
      <c r="C7" s="1120"/>
      <c r="D7" s="1120"/>
      <c r="E7" s="1120"/>
      <c r="F7" s="1120"/>
      <c r="G7" s="1120"/>
      <c r="H7" s="1120"/>
      <c r="L7" s="1170"/>
      <c r="M7" s="1045"/>
      <c r="O7" s="1284"/>
      <c r="P7" s="1284"/>
      <c r="Q7" s="1284"/>
      <c r="R7" s="1284"/>
      <c r="S7" s="1284"/>
      <c r="T7" s="1284"/>
      <c r="U7" s="779"/>
      <c r="V7" s="779"/>
      <c r="X7" s="1120"/>
      <c r="Y7" s="1120"/>
      <c r="Z7" s="1120"/>
      <c r="AA7" s="1120"/>
      <c r="AB7" s="1120"/>
    </row>
    <row r="8" spans="1:29" s="538" customFormat="1" ht="19">
      <c r="A8" s="558"/>
      <c r="B8" s="558"/>
      <c r="C8" s="558"/>
      <c r="D8" s="558"/>
      <c r="E8" s="558"/>
      <c r="F8" s="558"/>
      <c r="G8" s="558"/>
      <c r="H8" s="558"/>
      <c r="L8" s="468"/>
      <c r="M8" s="585" t="str">
        <f>"Дата подачи заявления об "&amp;IF(datePr_ch="","утверждении","изменении") &amp; " тарифов"</f>
        <v>Дата подачи заявления об утверждении тарифов</v>
      </c>
      <c r="N8" s="1124"/>
      <c r="O8" s="1285" t="str">
        <f>IF(datePr_ch="",IF(datePr="","",datePr),datePr_ch)</f>
        <v>26.04.2022</v>
      </c>
      <c r="P8" s="1285"/>
      <c r="Q8" s="1285"/>
      <c r="R8" s="1285"/>
      <c r="S8" s="1285"/>
      <c r="T8" s="1285"/>
      <c r="U8" s="550"/>
      <c r="V8" s="550"/>
      <c r="W8" s="488"/>
      <c r="X8" s="558"/>
      <c r="Y8" s="558"/>
      <c r="Z8" s="558"/>
      <c r="AA8" s="558"/>
      <c r="AB8" s="558"/>
      <c r="AC8" s="558"/>
    </row>
    <row r="9" spans="1:29" s="538" customFormat="1" ht="23.6">
      <c r="A9" s="558"/>
      <c r="B9" s="558"/>
      <c r="C9" s="558"/>
      <c r="D9" s="558"/>
      <c r="E9" s="558"/>
      <c r="F9" s="558"/>
      <c r="G9" s="558"/>
      <c r="H9" s="558"/>
      <c r="L9" s="521"/>
      <c r="M9" s="585" t="str">
        <f>"Номер подачи заявления об "&amp;IF(numberPr_ch="","утверждении","изменении") &amp; " тарифов"</f>
        <v>Номер подачи заявления об утверждении тарифов</v>
      </c>
      <c r="N9" s="1124"/>
      <c r="O9" s="1285" t="str">
        <f>IF(numberPr_ch="",IF(numberPr="","",numberPr),numberPr_ch)</f>
        <v>945</v>
      </c>
      <c r="P9" s="1285"/>
      <c r="Q9" s="1285"/>
      <c r="R9" s="1285"/>
      <c r="S9" s="1285"/>
      <c r="T9" s="1285"/>
      <c r="U9" s="550"/>
      <c r="V9" s="550"/>
      <c r="W9" s="488"/>
      <c r="X9" s="558"/>
      <c r="Y9" s="558"/>
      <c r="Z9" s="558"/>
      <c r="AA9" s="558"/>
      <c r="AB9" s="558"/>
      <c r="AC9" s="558"/>
    </row>
    <row r="10" spans="1:29" s="745" customFormat="1" ht="4.5999999999999996" hidden="1">
      <c r="A10" s="1120"/>
      <c r="B10" s="1120"/>
      <c r="C10" s="1120"/>
      <c r="D10" s="1120"/>
      <c r="E10" s="1120"/>
      <c r="F10" s="1120"/>
      <c r="G10" s="1120"/>
      <c r="H10" s="1120"/>
      <c r="L10" s="1170"/>
      <c r="M10" s="1045"/>
      <c r="O10" s="1284"/>
      <c r="P10" s="1284"/>
      <c r="Q10" s="1284"/>
      <c r="R10" s="1284"/>
      <c r="S10" s="1284"/>
      <c r="T10" s="1284"/>
      <c r="U10" s="779"/>
      <c r="V10" s="779"/>
      <c r="X10" s="1120"/>
      <c r="Y10" s="1120"/>
      <c r="Z10" s="1120"/>
      <c r="AA10" s="1120"/>
      <c r="AB10" s="1120"/>
    </row>
    <row r="11" spans="1:29" s="538" customFormat="1" ht="11.8" hidden="1">
      <c r="A11" s="558"/>
      <c r="B11" s="558"/>
      <c r="C11" s="558"/>
      <c r="D11" s="558"/>
      <c r="E11" s="558"/>
      <c r="F11" s="558"/>
      <c r="G11" s="558"/>
      <c r="H11" s="558"/>
      <c r="L11" s="1309"/>
      <c r="M11" s="1309"/>
      <c r="N11" s="535"/>
      <c r="O11" s="550"/>
      <c r="P11" s="550"/>
      <c r="Q11" s="550"/>
      <c r="R11" s="550"/>
      <c r="S11" s="550"/>
      <c r="T11" s="550"/>
      <c r="U11" s="556" t="s">
        <v>371</v>
      </c>
      <c r="X11" s="558"/>
      <c r="Y11" s="558"/>
      <c r="Z11" s="558"/>
      <c r="AA11" s="558"/>
      <c r="AB11" s="558"/>
      <c r="AC11" s="558"/>
    </row>
    <row r="12" spans="1:29">
      <c r="J12" s="498"/>
      <c r="K12" s="498"/>
      <c r="L12" s="493"/>
      <c r="M12" s="493"/>
      <c r="N12" s="471"/>
      <c r="O12" s="1286"/>
      <c r="P12" s="1286"/>
      <c r="Q12" s="1286"/>
      <c r="R12" s="1286"/>
      <c r="S12" s="1286"/>
      <c r="T12" s="1286"/>
      <c r="U12" s="1286"/>
    </row>
    <row r="13" spans="1:29">
      <c r="J13" s="498"/>
      <c r="K13" s="498"/>
      <c r="L13" s="1225" t="s">
        <v>445</v>
      </c>
      <c r="M13" s="1225"/>
      <c r="N13" s="1225"/>
      <c r="O13" s="1225"/>
      <c r="P13" s="1225"/>
      <c r="Q13" s="1225"/>
      <c r="R13" s="1225"/>
      <c r="S13" s="1225"/>
      <c r="T13" s="1225"/>
      <c r="U13" s="1225"/>
      <c r="V13" s="1225"/>
      <c r="W13" s="1225" t="s">
        <v>446</v>
      </c>
    </row>
    <row r="14" spans="1:29" ht="14.25" customHeight="1">
      <c r="J14" s="498"/>
      <c r="K14" s="498"/>
      <c r="L14" s="1292" t="s">
        <v>91</v>
      </c>
      <c r="M14" s="1292" t="s">
        <v>602</v>
      </c>
      <c r="N14" s="629"/>
      <c r="O14" s="1293" t="s">
        <v>604</v>
      </c>
      <c r="P14" s="1294"/>
      <c r="Q14" s="1294"/>
      <c r="R14" s="1294"/>
      <c r="S14" s="1294"/>
      <c r="T14" s="1295"/>
      <c r="U14" s="1303" t="s">
        <v>339</v>
      </c>
      <c r="V14" s="1289" t="s">
        <v>274</v>
      </c>
      <c r="W14" s="1225"/>
    </row>
    <row r="15" spans="1:29" ht="14.25" customHeight="1">
      <c r="J15" s="498"/>
      <c r="K15" s="498"/>
      <c r="L15" s="1292"/>
      <c r="M15" s="1292"/>
      <c r="N15" s="630"/>
      <c r="O15" s="1298" t="s">
        <v>578</v>
      </c>
      <c r="P15" s="1296" t="s">
        <v>270</v>
      </c>
      <c r="Q15" s="1297"/>
      <c r="R15" s="1300" t="s">
        <v>615</v>
      </c>
      <c r="S15" s="1301"/>
      <c r="T15" s="1302"/>
      <c r="U15" s="1304"/>
      <c r="V15" s="1290"/>
      <c r="W15" s="1225"/>
    </row>
    <row r="16" spans="1:29" ht="33.75" customHeight="1">
      <c r="J16" s="498"/>
      <c r="K16" s="498"/>
      <c r="L16" s="1292"/>
      <c r="M16" s="1292"/>
      <c r="N16" s="631"/>
      <c r="O16" s="1299"/>
      <c r="P16" s="504" t="s">
        <v>579</v>
      </c>
      <c r="Q16" s="504" t="s">
        <v>6</v>
      </c>
      <c r="R16" s="505" t="s">
        <v>273</v>
      </c>
      <c r="S16" s="1287" t="s">
        <v>272</v>
      </c>
      <c r="T16" s="1288"/>
      <c r="U16" s="1305"/>
      <c r="V16" s="1291"/>
      <c r="W16" s="1225"/>
    </row>
    <row r="17" spans="1:29">
      <c r="J17" s="498"/>
      <c r="K17" s="537">
        <v>1</v>
      </c>
      <c r="L17" s="615" t="s">
        <v>92</v>
      </c>
      <c r="M17" s="615" t="s">
        <v>48</v>
      </c>
      <c r="N17" s="617" t="str">
        <f ca="1">OFFSET(N17,0,-1)</f>
        <v>2</v>
      </c>
      <c r="O17" s="616">
        <f ca="1">OFFSET(O17,0,-1)+1</f>
        <v>3</v>
      </c>
      <c r="P17" s="616">
        <f ca="1">OFFSET(P17,0,-1)+1</f>
        <v>4</v>
      </c>
      <c r="Q17" s="616">
        <f ca="1">OFFSET(Q17,0,-1)+1</f>
        <v>5</v>
      </c>
      <c r="R17" s="616">
        <f ca="1">OFFSET(R17,0,-1)+1</f>
        <v>6</v>
      </c>
      <c r="S17" s="1310">
        <f ca="1">OFFSET(S17,0,-1)+1</f>
        <v>7</v>
      </c>
      <c r="T17" s="1310"/>
      <c r="U17" s="616">
        <f ca="1">OFFSET(U17,0,-2)+1</f>
        <v>8</v>
      </c>
      <c r="V17" s="617">
        <f ca="1">OFFSET(V17,0,-1)</f>
        <v>8</v>
      </c>
      <c r="W17" s="616">
        <f ca="1">OFFSET(W17,0,-1)+1</f>
        <v>9</v>
      </c>
    </row>
    <row r="18" spans="1:29" ht="23.6">
      <c r="A18" s="1311">
        <v>1</v>
      </c>
      <c r="B18" s="812"/>
      <c r="C18" s="812"/>
      <c r="D18" s="812"/>
      <c r="E18" s="813"/>
      <c r="F18" s="814"/>
      <c r="G18" s="814"/>
      <c r="H18" s="814"/>
      <c r="I18" s="815"/>
      <c r="J18" s="810"/>
      <c r="K18" s="817"/>
      <c r="L18" s="561">
        <f>mergeValue(A18)</f>
        <v>1</v>
      </c>
      <c r="M18" s="609" t="s">
        <v>19</v>
      </c>
      <c r="N18" s="614"/>
      <c r="O18" s="1312"/>
      <c r="P18" s="1312"/>
      <c r="Q18" s="1312"/>
      <c r="R18" s="1312"/>
      <c r="S18" s="1312"/>
      <c r="T18" s="1312"/>
      <c r="U18" s="1312"/>
      <c r="V18" s="1312"/>
      <c r="W18" s="1128" t="s">
        <v>718</v>
      </c>
      <c r="Y18" s="557"/>
      <c r="Z18" s="557" t="str">
        <f t="shared" ref="Z18:Z31" si="0">IF(M18="","",M18 )</f>
        <v>Наименование тарифа</v>
      </c>
      <c r="AA18" s="557"/>
      <c r="AB18" s="557"/>
      <c r="AC18" s="557"/>
    </row>
    <row r="19" spans="1:29" ht="23.6">
      <c r="A19" s="1311"/>
      <c r="B19" s="1311">
        <v>1</v>
      </c>
      <c r="C19" s="812"/>
      <c r="D19" s="812"/>
      <c r="E19" s="814"/>
      <c r="F19" s="814"/>
      <c r="G19" s="814"/>
      <c r="H19" s="814"/>
      <c r="I19" s="809"/>
      <c r="J19" s="808"/>
      <c r="K19" s="811"/>
      <c r="L19" s="561" t="str">
        <f>mergeValue(A19) &amp;"."&amp; mergeValue(B19)</f>
        <v>1.1</v>
      </c>
      <c r="M19" s="515" t="s">
        <v>15</v>
      </c>
      <c r="N19" s="614"/>
      <c r="O19" s="1312"/>
      <c r="P19" s="1312"/>
      <c r="Q19" s="1312"/>
      <c r="R19" s="1312"/>
      <c r="S19" s="1312"/>
      <c r="T19" s="1312"/>
      <c r="U19" s="1312"/>
      <c r="V19" s="1312"/>
      <c r="W19" s="1128" t="s">
        <v>459</v>
      </c>
      <c r="Y19" s="557"/>
      <c r="Z19" s="557" t="str">
        <f t="shared" si="0"/>
        <v>Территория действия тарифа</v>
      </c>
      <c r="AA19" s="557"/>
      <c r="AB19" s="557"/>
      <c r="AC19" s="557"/>
    </row>
    <row r="20" spans="1:29" ht="23.6">
      <c r="A20" s="1311"/>
      <c r="B20" s="1311"/>
      <c r="C20" s="1311">
        <v>1</v>
      </c>
      <c r="D20" s="812"/>
      <c r="E20" s="814"/>
      <c r="F20" s="814"/>
      <c r="G20" s="814"/>
      <c r="H20" s="814"/>
      <c r="I20" s="816"/>
      <c r="J20" s="808"/>
      <c r="K20" s="811"/>
      <c r="L20" s="561" t="str">
        <f>mergeValue(A20) &amp;"."&amp; mergeValue(B20)&amp;"."&amp; mergeValue(C20)</f>
        <v>1.1.1</v>
      </c>
      <c r="M20" s="516" t="s">
        <v>7</v>
      </c>
      <c r="N20" s="614"/>
      <c r="O20" s="1312"/>
      <c r="P20" s="1312"/>
      <c r="Q20" s="1312"/>
      <c r="R20" s="1312"/>
      <c r="S20" s="1312"/>
      <c r="T20" s="1312"/>
      <c r="U20" s="1312"/>
      <c r="V20" s="1312"/>
      <c r="W20" s="1128" t="s">
        <v>600</v>
      </c>
      <c r="Y20" s="557"/>
      <c r="Z20" s="557" t="str">
        <f t="shared" si="0"/>
        <v xml:space="preserve">Наименование системы теплоснабжения </v>
      </c>
      <c r="AA20" s="557"/>
      <c r="AB20" s="557"/>
      <c r="AC20" s="557"/>
    </row>
    <row r="21" spans="1:29" ht="23.6">
      <c r="A21" s="1311"/>
      <c r="B21" s="1311"/>
      <c r="C21" s="1311"/>
      <c r="D21" s="1311">
        <v>1</v>
      </c>
      <c r="E21" s="814"/>
      <c r="F21" s="814"/>
      <c r="G21" s="814"/>
      <c r="H21" s="814"/>
      <c r="I21" s="816"/>
      <c r="J21" s="808"/>
      <c r="K21" s="811"/>
      <c r="L21" s="561" t="str">
        <f>mergeValue(A21) &amp;"."&amp; mergeValue(B21)&amp;"."&amp; mergeValue(C21)&amp;"."&amp; mergeValue(D21)</f>
        <v>1.1.1.1</v>
      </c>
      <c r="M21" s="517" t="s">
        <v>21</v>
      </c>
      <c r="N21" s="614"/>
      <c r="O21" s="1312"/>
      <c r="P21" s="1312"/>
      <c r="Q21" s="1312"/>
      <c r="R21" s="1312"/>
      <c r="S21" s="1312"/>
      <c r="T21" s="1312"/>
      <c r="U21" s="1312"/>
      <c r="V21" s="1312"/>
      <c r="W21" s="1128" t="s">
        <v>601</v>
      </c>
      <c r="Y21" s="557"/>
      <c r="Z21" s="557" t="str">
        <f t="shared" si="0"/>
        <v xml:space="preserve">Источник тепловой энергии  </v>
      </c>
      <c r="AA21" s="557"/>
      <c r="AB21" s="557"/>
      <c r="AC21" s="557"/>
    </row>
    <row r="22" spans="1:29" ht="82.5">
      <c r="A22" s="1311"/>
      <c r="B22" s="1311"/>
      <c r="C22" s="1311"/>
      <c r="D22" s="1311"/>
      <c r="E22" s="1311">
        <v>1</v>
      </c>
      <c r="F22" s="814"/>
      <c r="G22" s="814"/>
      <c r="H22" s="812">
        <v>1</v>
      </c>
      <c r="I22" s="1311">
        <v>1</v>
      </c>
      <c r="J22" s="814"/>
      <c r="K22" s="819"/>
      <c r="L22" s="561" t="str">
        <f>mergeValue(A22) &amp;"."&amp; mergeValue(B22)&amp;"."&amp; mergeValue(C22)&amp;"."&amp; mergeValue(D22)&amp;"."&amp; mergeValue(E22)</f>
        <v>1.1.1.1.1</v>
      </c>
      <c r="M22" s="523" t="s">
        <v>8</v>
      </c>
      <c r="N22" s="614"/>
      <c r="O22" s="1313"/>
      <c r="P22" s="1313"/>
      <c r="Q22" s="1313"/>
      <c r="R22" s="1313"/>
      <c r="S22" s="1313"/>
      <c r="T22" s="1313"/>
      <c r="U22" s="1313"/>
      <c r="V22" s="1313"/>
      <c r="W22" s="1128" t="s">
        <v>719</v>
      </c>
      <c r="Y22" s="557"/>
      <c r="Z22" s="557" t="str">
        <f t="shared" si="0"/>
        <v>Схема подключения теплопотребляющей установки к коллектору источника тепловой энергии</v>
      </c>
      <c r="AA22" s="557"/>
      <c r="AB22" s="557"/>
      <c r="AC22" s="557"/>
    </row>
    <row r="23" spans="1:29" ht="35.35">
      <c r="A23" s="1311"/>
      <c r="B23" s="1311"/>
      <c r="C23" s="1311"/>
      <c r="D23" s="1311"/>
      <c r="E23" s="1311"/>
      <c r="F23" s="1311">
        <v>1</v>
      </c>
      <c r="G23" s="812"/>
      <c r="H23" s="812"/>
      <c r="I23" s="1311"/>
      <c r="J23" s="1311">
        <v>1</v>
      </c>
      <c r="K23" s="820"/>
      <c r="L23" s="561" t="str">
        <f>mergeValue(A23) &amp;"."&amp; mergeValue(B23)&amp;"."&amp; mergeValue(C23)&amp;"."&amp; mergeValue(D23)&amp;"."&amp; mergeValue(E23)&amp;"."&amp; mergeValue(F23)</f>
        <v>1.1.1.1.1.1</v>
      </c>
      <c r="M23" s="524" t="s">
        <v>9</v>
      </c>
      <c r="N23" s="614"/>
      <c r="O23" s="1314"/>
      <c r="P23" s="1315"/>
      <c r="Q23" s="1315"/>
      <c r="R23" s="1315"/>
      <c r="S23" s="1315"/>
      <c r="T23" s="1315"/>
      <c r="U23" s="1315"/>
      <c r="V23" s="1316"/>
      <c r="W23" s="1128" t="s">
        <v>720</v>
      </c>
      <c r="Y23" s="557"/>
      <c r="Z23" s="557" t="str">
        <f t="shared" si="0"/>
        <v>Группа потребителей</v>
      </c>
      <c r="AA23" s="557"/>
      <c r="AB23" s="557"/>
      <c r="AC23" s="557"/>
    </row>
    <row r="24" spans="1:29" ht="122.1" customHeight="1">
      <c r="A24" s="1311"/>
      <c r="B24" s="1311"/>
      <c r="C24" s="1311"/>
      <c r="D24" s="1311"/>
      <c r="E24" s="1311"/>
      <c r="F24" s="1311"/>
      <c r="G24" s="812">
        <v>1</v>
      </c>
      <c r="H24" s="812"/>
      <c r="I24" s="1311"/>
      <c r="J24" s="1311"/>
      <c r="K24" s="820">
        <v>1</v>
      </c>
      <c r="L24" s="561" t="str">
        <f>mergeValue(A24) &amp;"."&amp; mergeValue(B24)&amp;"."&amp; mergeValue(C24)&amp;"."&amp; mergeValue(D24)&amp;"."&amp; mergeValue(E24)&amp;"."&amp; mergeValue(F24)&amp;"."&amp; mergeValue(G24)</f>
        <v>1.1.1.1.1.1.1</v>
      </c>
      <c r="M24" s="1087"/>
      <c r="N24" s="614"/>
      <c r="O24" s="531"/>
      <c r="P24" s="531"/>
      <c r="Q24" s="1039"/>
      <c r="R24" s="1306"/>
      <c r="S24" s="1307" t="s">
        <v>83</v>
      </c>
      <c r="T24" s="1306"/>
      <c r="U24" s="1307" t="s">
        <v>84</v>
      </c>
      <c r="V24" s="531"/>
      <c r="W24" s="1281" t="s">
        <v>721</v>
      </c>
      <c r="X24" s="553" t="str">
        <f>strCheckDate(O25:V25)</f>
        <v/>
      </c>
      <c r="Y24" s="557"/>
      <c r="Z24" s="557" t="str">
        <f t="shared" si="0"/>
        <v/>
      </c>
      <c r="AA24" s="557"/>
      <c r="AB24" s="557"/>
      <c r="AC24" s="557"/>
    </row>
    <row r="25" spans="1:29" ht="11.8" hidden="1">
      <c r="A25" s="1311"/>
      <c r="B25" s="1311"/>
      <c r="C25" s="1311"/>
      <c r="D25" s="1311"/>
      <c r="E25" s="1311"/>
      <c r="F25" s="1311"/>
      <c r="G25" s="812"/>
      <c r="H25" s="812"/>
      <c r="I25" s="1311"/>
      <c r="J25" s="1311"/>
      <c r="K25" s="820"/>
      <c r="L25" s="568"/>
      <c r="M25" s="614"/>
      <c r="N25" s="614"/>
      <c r="O25" s="531"/>
      <c r="P25" s="531"/>
      <c r="Q25" s="552" t="str">
        <f>R24 &amp; "-" &amp; T24</f>
        <v>-</v>
      </c>
      <c r="R25" s="1306"/>
      <c r="S25" s="1307"/>
      <c r="T25" s="1306"/>
      <c r="U25" s="1307"/>
      <c r="V25" s="531"/>
      <c r="W25" s="1282"/>
      <c r="Y25" s="557"/>
      <c r="Z25" s="557" t="str">
        <f t="shared" si="0"/>
        <v/>
      </c>
      <c r="AA25" s="557"/>
      <c r="AB25" s="557"/>
      <c r="AC25" s="557"/>
    </row>
    <row r="26" spans="1:29" ht="15.05" customHeight="1">
      <c r="A26" s="1311"/>
      <c r="B26" s="1311"/>
      <c r="C26" s="1311"/>
      <c r="D26" s="1311"/>
      <c r="E26" s="1311"/>
      <c r="F26" s="1311"/>
      <c r="G26" s="814"/>
      <c r="H26" s="812"/>
      <c r="I26" s="1311"/>
      <c r="J26" s="1311"/>
      <c r="K26" s="819"/>
      <c r="L26" s="507"/>
      <c r="M26" s="526" t="s">
        <v>24</v>
      </c>
      <c r="N26" s="533"/>
      <c r="O26" s="533"/>
      <c r="P26" s="533"/>
      <c r="Q26" s="533"/>
      <c r="R26" s="533"/>
      <c r="S26" s="533"/>
      <c r="T26" s="533"/>
      <c r="U26" s="533"/>
      <c r="V26" s="529"/>
      <c r="W26" s="1283"/>
      <c r="Y26" s="557"/>
      <c r="Z26" s="557" t="str">
        <f t="shared" si="0"/>
        <v>Добавить вид теплоносителя (параметры теплоносителя)</v>
      </c>
      <c r="AA26" s="557"/>
      <c r="AB26" s="557"/>
      <c r="AC26" s="557"/>
    </row>
    <row r="27" spans="1:29" ht="15.05" customHeight="1">
      <c r="A27" s="1311"/>
      <c r="B27" s="1311"/>
      <c r="C27" s="1311"/>
      <c r="D27" s="1311"/>
      <c r="E27" s="1311"/>
      <c r="F27" s="814"/>
      <c r="G27" s="814"/>
      <c r="H27" s="812"/>
      <c r="I27" s="1311"/>
      <c r="J27" s="814"/>
      <c r="K27" s="819"/>
      <c r="L27" s="507"/>
      <c r="M27" s="525" t="s">
        <v>10</v>
      </c>
      <c r="N27" s="533"/>
      <c r="O27" s="533"/>
      <c r="P27" s="533"/>
      <c r="Q27" s="533"/>
      <c r="R27" s="533"/>
      <c r="S27" s="533"/>
      <c r="T27" s="533"/>
      <c r="U27" s="532"/>
      <c r="V27" s="533"/>
      <c r="W27" s="633"/>
      <c r="Y27" s="557"/>
      <c r="Z27" s="557" t="str">
        <f t="shared" si="0"/>
        <v>Добавить группу потребителей</v>
      </c>
      <c r="AA27" s="557"/>
      <c r="AB27" s="557"/>
      <c r="AC27" s="557"/>
    </row>
    <row r="28" spans="1:29" ht="15.05" customHeight="1">
      <c r="A28" s="1311"/>
      <c r="B28" s="1311"/>
      <c r="C28" s="1311"/>
      <c r="D28" s="1311"/>
      <c r="E28" s="818"/>
      <c r="F28" s="814"/>
      <c r="G28" s="814"/>
      <c r="H28" s="814"/>
      <c r="I28" s="810"/>
      <c r="J28" s="807"/>
      <c r="K28" s="817"/>
      <c r="L28" s="507"/>
      <c r="M28" s="520" t="s">
        <v>11</v>
      </c>
      <c r="N28" s="533"/>
      <c r="O28" s="533"/>
      <c r="P28" s="533"/>
      <c r="Q28" s="533"/>
      <c r="R28" s="533"/>
      <c r="S28" s="533"/>
      <c r="T28" s="533"/>
      <c r="U28" s="532"/>
      <c r="V28" s="533"/>
      <c r="W28" s="633"/>
      <c r="Y28" s="557"/>
      <c r="Z28" s="557" t="str">
        <f t="shared" si="0"/>
        <v>Добавить схему подключения</v>
      </c>
      <c r="AA28" s="557"/>
      <c r="AB28" s="557"/>
      <c r="AC28" s="557"/>
    </row>
    <row r="29" spans="1:29" ht="15.05" customHeight="1">
      <c r="A29" s="1311"/>
      <c r="B29" s="1311"/>
      <c r="C29" s="1311"/>
      <c r="D29" s="818"/>
      <c r="E29" s="818"/>
      <c r="F29" s="814"/>
      <c r="G29" s="814"/>
      <c r="H29" s="814"/>
      <c r="I29" s="810"/>
      <c r="J29" s="807"/>
      <c r="K29" s="817"/>
      <c r="L29" s="507"/>
      <c r="M29" s="519" t="s">
        <v>16</v>
      </c>
      <c r="N29" s="533"/>
      <c r="O29" s="533"/>
      <c r="P29" s="533"/>
      <c r="Q29" s="533"/>
      <c r="R29" s="533"/>
      <c r="S29" s="533"/>
      <c r="T29" s="533"/>
      <c r="U29" s="532"/>
      <c r="V29" s="533"/>
      <c r="W29" s="633"/>
      <c r="Y29" s="557"/>
      <c r="Z29" s="557" t="str">
        <f t="shared" si="0"/>
        <v>Добавить источник тепловой энергии</v>
      </c>
      <c r="AA29" s="557"/>
      <c r="AB29" s="557"/>
      <c r="AC29" s="557"/>
    </row>
    <row r="30" spans="1:29" ht="15.05" customHeight="1">
      <c r="A30" s="1311"/>
      <c r="B30" s="1311"/>
      <c r="C30" s="818"/>
      <c r="D30" s="818"/>
      <c r="E30" s="818"/>
      <c r="F30" s="818"/>
      <c r="G30" s="823"/>
      <c r="H30" s="810"/>
      <c r="I30" s="821"/>
      <c r="J30" s="807"/>
      <c r="K30" s="822"/>
      <c r="L30" s="507"/>
      <c r="M30" s="518" t="s">
        <v>17</v>
      </c>
      <c r="N30" s="533"/>
      <c r="O30" s="533"/>
      <c r="P30" s="533"/>
      <c r="Q30" s="533"/>
      <c r="R30" s="533"/>
      <c r="S30" s="533"/>
      <c r="T30" s="533"/>
      <c r="U30" s="532"/>
      <c r="V30" s="533"/>
      <c r="W30" s="633"/>
      <c r="Y30" s="557"/>
      <c r="Z30" s="557" t="str">
        <f t="shared" si="0"/>
        <v>Добавить наименование системы теплоснабжения</v>
      </c>
      <c r="AA30" s="557"/>
      <c r="AB30" s="557"/>
      <c r="AC30" s="557"/>
    </row>
    <row r="31" spans="1:29" ht="15.05" customHeight="1">
      <c r="A31" s="1311"/>
      <c r="B31" s="818"/>
      <c r="C31" s="818"/>
      <c r="D31" s="818"/>
      <c r="E31" s="818"/>
      <c r="F31" s="818"/>
      <c r="G31" s="823"/>
      <c r="H31" s="810"/>
      <c r="I31" s="810"/>
      <c r="J31" s="807"/>
      <c r="K31" s="817"/>
      <c r="L31" s="507"/>
      <c r="M31" s="527" t="s">
        <v>18</v>
      </c>
      <c r="N31" s="533"/>
      <c r="O31" s="533"/>
      <c r="P31" s="533"/>
      <c r="Q31" s="533"/>
      <c r="R31" s="533"/>
      <c r="S31" s="533"/>
      <c r="T31" s="533"/>
      <c r="U31" s="532"/>
      <c r="V31" s="533"/>
      <c r="W31" s="633"/>
      <c r="Y31" s="557"/>
      <c r="Z31" s="557" t="str">
        <f t="shared" si="0"/>
        <v>Добавить территорию действия тарифа</v>
      </c>
      <c r="AA31" s="557"/>
      <c r="AB31" s="557"/>
      <c r="AC31" s="557"/>
    </row>
    <row r="32" spans="1:29" s="491" customFormat="1" ht="15.05" customHeight="1">
      <c r="A32" s="806"/>
      <c r="B32" s="806"/>
      <c r="C32" s="806"/>
      <c r="D32" s="806"/>
      <c r="E32" s="806"/>
      <c r="F32" s="806"/>
      <c r="G32" s="806"/>
      <c r="H32" s="806"/>
      <c r="I32" s="806"/>
      <c r="J32" s="806"/>
      <c r="K32" s="806"/>
      <c r="L32" s="461"/>
      <c r="M32" s="534" t="s">
        <v>308</v>
      </c>
      <c r="N32" s="533"/>
      <c r="O32" s="533"/>
      <c r="P32" s="533"/>
      <c r="Q32" s="533"/>
      <c r="R32" s="533"/>
      <c r="S32" s="533"/>
      <c r="T32" s="533"/>
      <c r="U32" s="532"/>
      <c r="V32" s="533"/>
      <c r="W32" s="633"/>
      <c r="X32" s="555"/>
      <c r="Y32" s="555"/>
      <c r="Z32" s="555"/>
      <c r="AA32" s="555"/>
      <c r="AB32" s="555"/>
      <c r="AC32" s="555"/>
    </row>
    <row r="33" spans="1:29" ht="11.8">
      <c r="A33" s="492"/>
      <c r="B33" s="492"/>
      <c r="C33" s="492"/>
      <c r="D33" s="492"/>
      <c r="E33" s="492"/>
      <c r="F33" s="492"/>
      <c r="G33" s="492"/>
      <c r="H33" s="492"/>
      <c r="I33" s="492"/>
      <c r="J33" s="492"/>
      <c r="K33" s="492"/>
      <c r="X33" s="492"/>
      <c r="Y33" s="492"/>
      <c r="Z33" s="492"/>
      <c r="AA33" s="492"/>
      <c r="AB33" s="492"/>
      <c r="AC33" s="492"/>
    </row>
    <row r="34" spans="1:29" ht="90" customHeight="1">
      <c r="L34" s="1">
        <v>1</v>
      </c>
      <c r="M34" s="1274" t="s">
        <v>722</v>
      </c>
      <c r="N34" s="1274"/>
      <c r="O34" s="1274"/>
      <c r="P34" s="1274"/>
      <c r="Q34" s="1274"/>
      <c r="R34" s="1274"/>
      <c r="S34" s="1274"/>
      <c r="T34" s="1274"/>
      <c r="U34" s="1274"/>
      <c r="V34" s="1274"/>
      <c r="W34" s="1274"/>
    </row>
  </sheetData>
  <sheetProtection password="FA9C" sheet="1" objects="1" scenarios="1" formatColumns="0" formatRows="0"/>
  <dataConsolidate leftLabels="1"/>
  <mergeCells count="39">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 ref="L5:T5"/>
    <mergeCell ref="O9:T9"/>
    <mergeCell ref="O10:T10"/>
    <mergeCell ref="L11:M11"/>
    <mergeCell ref="O12:U12"/>
    <mergeCell ref="O7:T7"/>
    <mergeCell ref="O8:T8"/>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WVX18:WVX24 WMB18:WMB24 WCF18:WCF24 VSJ18:VSJ24 VIN18:VIN24 UYR18:UYR24 UOV18:UOV24 UEZ18:UEZ24 TVD18:TVD24 TLH18:TLH24 TBL18:TBL24 SRP18:SRP24 SHT18:SHT24 RXX18:RXX24 ROB18:ROB24 REF18:REF24 QUJ18:QUJ24 QKN18:QKN24 QAR18:QAR24 PQV18:PQV24 PGZ18:PGZ24 OXD18:OXD24 ONH18:ONH24 ODL18:ODL24 NTP18:NTP24 NJT18:NJT24 MZX18:MZX24 MQB18:MQB24 MGF18:MGF24 LWJ18:LWJ24 LMN18:LMN24 LCR18:LCR24 KSV18:KSV24 KIZ18:KIZ24 JZD18:JZD24 JPH18:JPH24 JFL18:JFL24 IVP18:IVP24 ILT18:ILT24 IBX18:IBX24 HSB18:HSB24 HIF18:HIF24 GYJ18:GYJ24 GON18:GON24 GER18:GER24 FUV18:FUV24 FKZ18:FKZ24 FBD18:FBD24 ERH18:ERH24 EHL18:EHL24 DXP18:DXP24 DNT18:DNT24 DDX18:DDX24 CUB18:CUB24 CKF18:CKF24 CAJ18:CAJ24 BQN18:BQN24 BGR18:BGR24 AWV18:AWV24 AMZ18:AMZ24 ADD18:ADD24 TH18:TH24 JL18:JL24 JL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JB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JG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U24"/>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sheetPr codeName="List05_13">
    <tabColor theme="0" tint="-0.249977111117893"/>
  </sheetPr>
  <dimension ref="A1:T19"/>
  <sheetViews>
    <sheetView showGridLines="0" topLeftCell="E1" zoomScaleNormal="100" workbookViewId="0"/>
  </sheetViews>
  <sheetFormatPr defaultColWidth="10.625" defaultRowHeight="14.4"/>
  <cols>
    <col min="1" max="1" width="3.75" style="961" hidden="1" customWidth="1"/>
    <col min="2" max="4" width="3.75" style="955" hidden="1" customWidth="1"/>
    <col min="5" max="5" width="3.75" style="759" customWidth="1"/>
    <col min="6" max="6" width="9.75" style="937" customWidth="1"/>
    <col min="7" max="7" width="37.75" style="937" customWidth="1"/>
    <col min="8" max="8" width="66.875" style="937" customWidth="1"/>
    <col min="9" max="9" width="115.75" style="937" customWidth="1"/>
    <col min="10" max="11" width="10.625" style="955"/>
    <col min="12" max="12" width="11.125" style="955" customWidth="1"/>
    <col min="13" max="20" width="10.625" style="955"/>
    <col min="21" max="16384" width="10.625" style="937"/>
  </cols>
  <sheetData>
    <row r="1" spans="1:20" ht="2.95" customHeight="1">
      <c r="A1" s="961" t="s">
        <v>48</v>
      </c>
    </row>
    <row r="2" spans="1:20" ht="22.95">
      <c r="F2" s="1275" t="s">
        <v>470</v>
      </c>
      <c r="G2" s="1276"/>
      <c r="H2" s="1277"/>
      <c r="I2" s="756"/>
    </row>
    <row r="3" spans="1:20" ht="2.95" customHeight="1"/>
    <row r="4" spans="1:20" s="954" customFormat="1" ht="11.8">
      <c r="A4" s="960"/>
      <c r="B4" s="960"/>
      <c r="C4" s="960"/>
      <c r="D4" s="960"/>
      <c r="F4" s="1225" t="s">
        <v>445</v>
      </c>
      <c r="G4" s="1225"/>
      <c r="H4" s="1225"/>
      <c r="I4" s="1278" t="s">
        <v>446</v>
      </c>
      <c r="J4" s="960"/>
      <c r="K4" s="960"/>
      <c r="L4" s="960"/>
      <c r="M4" s="960"/>
      <c r="N4" s="960"/>
      <c r="O4" s="960"/>
      <c r="P4" s="960"/>
      <c r="Q4" s="960"/>
      <c r="R4" s="960"/>
      <c r="S4" s="960"/>
      <c r="T4" s="960"/>
    </row>
    <row r="5" spans="1:20" s="954" customFormat="1" ht="11.3" customHeight="1">
      <c r="A5" s="960"/>
      <c r="B5" s="960"/>
      <c r="C5" s="960"/>
      <c r="D5" s="960"/>
      <c r="F5" s="969" t="s">
        <v>91</v>
      </c>
      <c r="G5" s="760" t="s">
        <v>448</v>
      </c>
      <c r="H5" s="978" t="s">
        <v>439</v>
      </c>
      <c r="I5" s="1278"/>
      <c r="J5" s="960"/>
      <c r="K5" s="960"/>
      <c r="L5" s="960"/>
      <c r="M5" s="960"/>
      <c r="N5" s="960"/>
      <c r="O5" s="960"/>
      <c r="P5" s="960"/>
      <c r="Q5" s="960"/>
      <c r="R5" s="960"/>
      <c r="S5" s="960"/>
      <c r="T5" s="960"/>
    </row>
    <row r="6" spans="1:20" s="954" customFormat="1" ht="11.95" customHeight="1">
      <c r="A6" s="960"/>
      <c r="B6" s="960"/>
      <c r="C6" s="960"/>
      <c r="D6" s="960"/>
      <c r="F6" s="761" t="s">
        <v>92</v>
      </c>
      <c r="G6" s="762">
        <v>2</v>
      </c>
      <c r="H6" s="763">
        <v>3</v>
      </c>
      <c r="I6" s="576">
        <v>4</v>
      </c>
      <c r="J6" s="960">
        <v>4</v>
      </c>
      <c r="K6" s="960"/>
      <c r="L6" s="960"/>
      <c r="M6" s="960"/>
      <c r="N6" s="960"/>
      <c r="O6" s="960"/>
      <c r="P6" s="960"/>
      <c r="Q6" s="960"/>
      <c r="R6" s="960"/>
      <c r="S6" s="960"/>
      <c r="T6" s="960"/>
    </row>
    <row r="7" spans="1:20" s="954" customFormat="1" ht="19">
      <c r="A7" s="960"/>
      <c r="B7" s="960"/>
      <c r="C7" s="960"/>
      <c r="D7" s="960"/>
      <c r="F7" s="976">
        <v>1</v>
      </c>
      <c r="G7" s="765" t="s">
        <v>471</v>
      </c>
      <c r="H7" s="974" t="str">
        <f>IF(dateCh="","",dateCh)</f>
        <v>26.04.2022</v>
      </c>
      <c r="I7" s="766" t="s">
        <v>472</v>
      </c>
      <c r="J7" s="583"/>
      <c r="K7" s="960"/>
      <c r="L7" s="960"/>
      <c r="M7" s="960"/>
      <c r="N7" s="960"/>
      <c r="O7" s="960"/>
      <c r="P7" s="960"/>
      <c r="Q7" s="960"/>
      <c r="R7" s="960"/>
      <c r="S7" s="960"/>
      <c r="T7" s="960"/>
    </row>
    <row r="8" spans="1:20" s="954" customFormat="1" ht="47.15">
      <c r="A8" s="1279">
        <v>1</v>
      </c>
      <c r="B8" s="960"/>
      <c r="C8" s="960"/>
      <c r="D8" s="960"/>
      <c r="F8" s="976" t="str">
        <f>"2." &amp;mergeValue(A8)</f>
        <v>2.1</v>
      </c>
      <c r="G8" s="765" t="s">
        <v>473</v>
      </c>
      <c r="H8" s="974"/>
      <c r="I8" s="766" t="s">
        <v>568</v>
      </c>
      <c r="J8" s="583"/>
      <c r="K8" s="960"/>
      <c r="L8" s="960"/>
      <c r="M8" s="960"/>
      <c r="N8" s="960"/>
      <c r="O8" s="960"/>
      <c r="P8" s="960"/>
      <c r="Q8" s="960"/>
      <c r="R8" s="960"/>
      <c r="S8" s="960"/>
      <c r="T8" s="960"/>
    </row>
    <row r="9" spans="1:20" s="954" customFormat="1" ht="23.6">
      <c r="A9" s="1279"/>
      <c r="B9" s="960"/>
      <c r="C9" s="960"/>
      <c r="D9" s="960"/>
      <c r="F9" s="976" t="str">
        <f>"3." &amp;mergeValue(A9)</f>
        <v>3.1</v>
      </c>
      <c r="G9" s="765" t="s">
        <v>474</v>
      </c>
      <c r="H9" s="974"/>
      <c r="I9" s="766" t="s">
        <v>566</v>
      </c>
      <c r="J9" s="583"/>
      <c r="K9" s="960"/>
      <c r="L9" s="960"/>
      <c r="M9" s="960"/>
      <c r="N9" s="960"/>
      <c r="O9" s="960"/>
      <c r="P9" s="960"/>
      <c r="Q9" s="960"/>
      <c r="R9" s="960"/>
      <c r="S9" s="960"/>
      <c r="T9" s="960"/>
    </row>
    <row r="10" spans="1:20" s="954" customFormat="1" ht="23.6">
      <c r="A10" s="1279"/>
      <c r="B10" s="960"/>
      <c r="C10" s="960"/>
      <c r="D10" s="960"/>
      <c r="F10" s="976" t="str">
        <f>"4."&amp;mergeValue(A10)</f>
        <v>4.1</v>
      </c>
      <c r="G10" s="765" t="s">
        <v>475</v>
      </c>
      <c r="H10" s="978" t="s">
        <v>449</v>
      </c>
      <c r="I10" s="766"/>
      <c r="J10" s="583"/>
      <c r="K10" s="960"/>
      <c r="L10" s="960"/>
      <c r="M10" s="960"/>
      <c r="N10" s="960"/>
      <c r="O10" s="960"/>
      <c r="P10" s="960"/>
      <c r="Q10" s="960"/>
      <c r="R10" s="960"/>
      <c r="S10" s="960"/>
      <c r="T10" s="960"/>
    </row>
    <row r="11" spans="1:20" s="954" customFormat="1" ht="19">
      <c r="A11" s="1279"/>
      <c r="B11" s="1279">
        <v>1</v>
      </c>
      <c r="C11" s="970"/>
      <c r="D11" s="970"/>
      <c r="F11" s="976" t="str">
        <f>"4."&amp;mergeValue(A11) &amp;"."&amp;mergeValue(B11)</f>
        <v>4.1.1</v>
      </c>
      <c r="G11" s="777" t="s">
        <v>570</v>
      </c>
      <c r="H11" s="974" t="str">
        <f>IF(region_name="","",region_name)</f>
        <v>Архангельская область</v>
      </c>
      <c r="I11" s="766" t="s">
        <v>478</v>
      </c>
      <c r="J11" s="583"/>
      <c r="K11" s="960"/>
      <c r="L11" s="960"/>
      <c r="M11" s="960"/>
      <c r="N11" s="960"/>
      <c r="O11" s="960"/>
      <c r="P11" s="960"/>
      <c r="Q11" s="960"/>
      <c r="R11" s="960"/>
      <c r="S11" s="960"/>
      <c r="T11" s="960"/>
    </row>
    <row r="12" spans="1:20" s="954" customFormat="1" ht="23.6">
      <c r="A12" s="1279"/>
      <c r="B12" s="1279"/>
      <c r="C12" s="1279">
        <v>1</v>
      </c>
      <c r="D12" s="970"/>
      <c r="F12" s="976" t="str">
        <f>"4."&amp;mergeValue(A12) &amp;"."&amp;mergeValue(B12)&amp;"."&amp;mergeValue(C12)</f>
        <v>4.1.1.1</v>
      </c>
      <c r="G12" s="767" t="s">
        <v>476</v>
      </c>
      <c r="H12" s="974"/>
      <c r="I12" s="766" t="s">
        <v>479</v>
      </c>
      <c r="J12" s="583"/>
      <c r="K12" s="960"/>
      <c r="L12" s="960"/>
      <c r="M12" s="960"/>
      <c r="N12" s="960"/>
      <c r="O12" s="960"/>
      <c r="P12" s="960"/>
      <c r="Q12" s="960"/>
      <c r="R12" s="960"/>
      <c r="S12" s="960"/>
      <c r="T12" s="960"/>
    </row>
    <row r="13" spans="1:20" s="954" customFormat="1" ht="38.950000000000003" customHeight="1">
      <c r="A13" s="1279"/>
      <c r="B13" s="1279"/>
      <c r="C13" s="1279"/>
      <c r="D13" s="970">
        <v>1</v>
      </c>
      <c r="F13" s="976" t="str">
        <f>"4."&amp;mergeValue(A13) &amp;"."&amp;mergeValue(B13)&amp;"."&amp;mergeValue(C13)&amp;"."&amp;mergeValue(D13)</f>
        <v>4.1.1.1.1</v>
      </c>
      <c r="G13" s="768" t="s">
        <v>477</v>
      </c>
      <c r="H13" s="974"/>
      <c r="I13" s="1280" t="s">
        <v>569</v>
      </c>
      <c r="J13" s="583"/>
      <c r="K13" s="960"/>
      <c r="L13" s="960"/>
      <c r="M13" s="960"/>
      <c r="N13" s="960"/>
      <c r="O13" s="960"/>
      <c r="P13" s="960"/>
      <c r="Q13" s="960"/>
      <c r="R13" s="960"/>
      <c r="S13" s="960"/>
      <c r="T13" s="960"/>
    </row>
    <row r="14" spans="1:20" s="954" customFormat="1" ht="19">
      <c r="A14" s="1279"/>
      <c r="B14" s="1279"/>
      <c r="C14" s="1279"/>
      <c r="D14" s="970"/>
      <c r="F14" s="769"/>
      <c r="G14" s="947" t="s">
        <v>4</v>
      </c>
      <c r="H14" s="592"/>
      <c r="I14" s="1280"/>
      <c r="J14" s="583"/>
      <c r="K14" s="960"/>
      <c r="L14" s="960"/>
      <c r="M14" s="960"/>
      <c r="N14" s="960"/>
      <c r="O14" s="960"/>
      <c r="P14" s="960"/>
      <c r="Q14" s="960"/>
      <c r="R14" s="960"/>
      <c r="S14" s="960"/>
      <c r="T14" s="960"/>
    </row>
    <row r="15" spans="1:20" s="954" customFormat="1" ht="19">
      <c r="A15" s="1279"/>
      <c r="B15" s="1279"/>
      <c r="C15" s="970"/>
      <c r="D15" s="970"/>
      <c r="F15" s="602"/>
      <c r="G15" s="545" t="s">
        <v>401</v>
      </c>
      <c r="H15" s="603"/>
      <c r="I15" s="604"/>
      <c r="J15" s="583"/>
      <c r="K15" s="960"/>
      <c r="L15" s="960"/>
      <c r="M15" s="960"/>
      <c r="N15" s="960"/>
      <c r="O15" s="960"/>
      <c r="P15" s="960"/>
      <c r="Q15" s="960"/>
      <c r="R15" s="960"/>
      <c r="S15" s="960"/>
      <c r="T15" s="960"/>
    </row>
    <row r="16" spans="1:20" s="954" customFormat="1" ht="19">
      <c r="A16" s="1279"/>
      <c r="B16" s="960"/>
      <c r="C16" s="960"/>
      <c r="D16" s="960"/>
      <c r="F16" s="769"/>
      <c r="G16" s="695" t="s">
        <v>483</v>
      </c>
      <c r="H16" s="770"/>
      <c r="I16" s="771"/>
      <c r="J16" s="583"/>
      <c r="K16" s="960"/>
      <c r="L16" s="960"/>
      <c r="M16" s="960"/>
      <c r="N16" s="960"/>
      <c r="O16" s="960"/>
      <c r="P16" s="960"/>
      <c r="Q16" s="960"/>
      <c r="R16" s="960"/>
      <c r="S16" s="960"/>
      <c r="T16" s="960"/>
    </row>
    <row r="17" spans="1:20" s="954" customFormat="1" ht="19">
      <c r="A17" s="960"/>
      <c r="B17" s="960"/>
      <c r="C17" s="960"/>
      <c r="D17" s="960"/>
      <c r="F17" s="769"/>
      <c r="G17" s="698" t="s">
        <v>482</v>
      </c>
      <c r="H17" s="770"/>
      <c r="I17" s="771"/>
      <c r="J17" s="583"/>
      <c r="K17" s="960"/>
      <c r="L17" s="960"/>
      <c r="M17" s="960"/>
      <c r="N17" s="960"/>
      <c r="O17" s="960"/>
      <c r="P17" s="960"/>
      <c r="Q17" s="960"/>
      <c r="R17" s="960"/>
      <c r="S17" s="960"/>
      <c r="T17" s="960"/>
    </row>
    <row r="18" spans="1:20" s="734" customFormat="1" ht="2.95" customHeight="1">
      <c r="A18" s="735"/>
      <c r="B18" s="735"/>
      <c r="C18" s="735"/>
      <c r="D18" s="735"/>
      <c r="F18" s="593"/>
      <c r="G18" s="594"/>
      <c r="H18" s="595"/>
      <c r="I18" s="596"/>
      <c r="J18" s="735"/>
      <c r="K18" s="735"/>
      <c r="L18" s="735"/>
      <c r="M18" s="735"/>
      <c r="N18" s="735"/>
      <c r="O18" s="735"/>
      <c r="P18" s="735"/>
      <c r="Q18" s="735"/>
      <c r="R18" s="735"/>
      <c r="S18" s="735"/>
      <c r="T18" s="735"/>
    </row>
    <row r="19" spans="1:20" s="734" customFormat="1" ht="15.05" customHeight="1">
      <c r="A19" s="735"/>
      <c r="B19" s="735"/>
      <c r="C19" s="735"/>
      <c r="D19" s="735"/>
      <c r="F19" s="772"/>
      <c r="G19" s="1274" t="s">
        <v>571</v>
      </c>
      <c r="H19" s="1274"/>
      <c r="I19" s="930"/>
      <c r="J19" s="735"/>
      <c r="K19" s="735"/>
      <c r="L19" s="735"/>
      <c r="M19" s="735"/>
      <c r="N19" s="735"/>
      <c r="O19" s="735"/>
      <c r="P19" s="735"/>
      <c r="Q19" s="735"/>
      <c r="R19" s="735"/>
      <c r="S19" s="735"/>
      <c r="T19" s="73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sheetPr codeName="List06_13">
    <tabColor rgb="FFEAEBEE"/>
    <pageSetUpPr fitToPage="1"/>
  </sheetPr>
  <dimension ref="A1:AJ34"/>
  <sheetViews>
    <sheetView showGridLines="0" topLeftCell="I4" zoomScaleNormal="100" workbookViewId="0"/>
  </sheetViews>
  <sheetFormatPr defaultColWidth="10.625" defaultRowHeight="14.4"/>
  <cols>
    <col min="1" max="6" width="10.625" style="955" hidden="1" customWidth="1"/>
    <col min="7" max="8" width="9.125" style="961" hidden="1" customWidth="1"/>
    <col min="9" max="9" width="3.75" style="943" customWidth="1"/>
    <col min="10" max="11" width="3.75" style="759" customWidth="1"/>
    <col min="12" max="12" width="12.75" style="937" customWidth="1"/>
    <col min="13" max="13" width="44.75" style="937" customWidth="1"/>
    <col min="14" max="14" width="1.75" style="937" hidden="1" customWidth="1"/>
    <col min="15" max="15" width="29.75" style="937" hidden="1" customWidth="1"/>
    <col min="16" max="17" width="23.75" style="937" hidden="1" customWidth="1"/>
    <col min="18" max="18" width="11.75" style="937" customWidth="1"/>
    <col min="19" max="19" width="3.75" style="937" customWidth="1"/>
    <col min="20" max="20" width="11.75" style="937" customWidth="1"/>
    <col min="21" max="21" width="8.625" style="937" hidden="1" customWidth="1"/>
    <col min="22" max="22" width="4.75" style="937" customWidth="1"/>
    <col min="23" max="23" width="115.75" style="937" customWidth="1"/>
    <col min="24" max="25" width="10.625" style="955"/>
    <col min="26" max="26" width="11.125" style="955" customWidth="1"/>
    <col min="27" max="34" width="10.625" style="955"/>
    <col min="35" max="256" width="10.625" style="937"/>
    <col min="257" max="264" width="0" style="937" hidden="1" customWidth="1"/>
    <col min="265" max="265" width="3.75" style="937" customWidth="1"/>
    <col min="266" max="266" width="3.875" style="937" customWidth="1"/>
    <col min="267" max="267" width="3.75" style="937" customWidth="1"/>
    <col min="268" max="268" width="12.75" style="937" customWidth="1"/>
    <col min="269" max="269" width="52.75" style="937" customWidth="1"/>
    <col min="270" max="273" width="0" style="937" hidden="1" customWidth="1"/>
    <col min="274" max="274" width="12.25" style="937" customWidth="1"/>
    <col min="275" max="275" width="6.375" style="937" customWidth="1"/>
    <col min="276" max="276" width="12.25" style="937" customWidth="1"/>
    <col min="277" max="277" width="0" style="937" hidden="1" customWidth="1"/>
    <col min="278" max="278" width="3.75" style="937" customWidth="1"/>
    <col min="279" max="279" width="11.125" style="937" bestFit="1" customWidth="1"/>
    <col min="280" max="281" width="10.625" style="937"/>
    <col min="282" max="282" width="11.125" style="937" customWidth="1"/>
    <col min="283" max="512" width="10.625" style="937"/>
    <col min="513" max="520" width="0" style="937" hidden="1" customWidth="1"/>
    <col min="521" max="521" width="3.75" style="937" customWidth="1"/>
    <col min="522" max="522" width="3.875" style="937" customWidth="1"/>
    <col min="523" max="523" width="3.75" style="937" customWidth="1"/>
    <col min="524" max="524" width="12.75" style="937" customWidth="1"/>
    <col min="525" max="525" width="52.75" style="937" customWidth="1"/>
    <col min="526" max="529" width="0" style="937" hidden="1" customWidth="1"/>
    <col min="530" max="530" width="12.25" style="937" customWidth="1"/>
    <col min="531" max="531" width="6.375" style="937" customWidth="1"/>
    <col min="532" max="532" width="12.25" style="937" customWidth="1"/>
    <col min="533" max="533" width="0" style="937" hidden="1" customWidth="1"/>
    <col min="534" max="534" width="3.75" style="937" customWidth="1"/>
    <col min="535" max="535" width="11.125" style="937" bestFit="1" customWidth="1"/>
    <col min="536" max="537" width="10.625" style="937"/>
    <col min="538" max="538" width="11.125" style="937" customWidth="1"/>
    <col min="539" max="768" width="10.625" style="937"/>
    <col min="769" max="776" width="0" style="937" hidden="1" customWidth="1"/>
    <col min="777" max="777" width="3.75" style="937" customWidth="1"/>
    <col min="778" max="778" width="3.875" style="937" customWidth="1"/>
    <col min="779" max="779" width="3.75" style="937" customWidth="1"/>
    <col min="780" max="780" width="12.75" style="937" customWidth="1"/>
    <col min="781" max="781" width="52.75" style="937" customWidth="1"/>
    <col min="782" max="785" width="0" style="937" hidden="1" customWidth="1"/>
    <col min="786" max="786" width="12.25" style="937" customWidth="1"/>
    <col min="787" max="787" width="6.375" style="937" customWidth="1"/>
    <col min="788" max="788" width="12.25" style="937" customWidth="1"/>
    <col min="789" max="789" width="0" style="937" hidden="1" customWidth="1"/>
    <col min="790" max="790" width="3.75" style="937" customWidth="1"/>
    <col min="791" max="791" width="11.125" style="937" bestFit="1" customWidth="1"/>
    <col min="792" max="793" width="10.625" style="937"/>
    <col min="794" max="794" width="11.125" style="937" customWidth="1"/>
    <col min="795" max="1024" width="10.625" style="937"/>
    <col min="1025" max="1032" width="0" style="937" hidden="1" customWidth="1"/>
    <col min="1033" max="1033" width="3.75" style="937" customWidth="1"/>
    <col min="1034" max="1034" width="3.875" style="937" customWidth="1"/>
    <col min="1035" max="1035" width="3.75" style="937" customWidth="1"/>
    <col min="1036" max="1036" width="12.75" style="937" customWidth="1"/>
    <col min="1037" max="1037" width="52.75" style="937" customWidth="1"/>
    <col min="1038" max="1041" width="0" style="937" hidden="1" customWidth="1"/>
    <col min="1042" max="1042" width="12.25" style="937" customWidth="1"/>
    <col min="1043" max="1043" width="6.375" style="937" customWidth="1"/>
    <col min="1044" max="1044" width="12.25" style="937" customWidth="1"/>
    <col min="1045" max="1045" width="0" style="937" hidden="1" customWidth="1"/>
    <col min="1046" max="1046" width="3.75" style="937" customWidth="1"/>
    <col min="1047" max="1047" width="11.125" style="937" bestFit="1" customWidth="1"/>
    <col min="1048" max="1049" width="10.625" style="937"/>
    <col min="1050" max="1050" width="11.125" style="937" customWidth="1"/>
    <col min="1051" max="1280" width="10.625" style="937"/>
    <col min="1281" max="1288" width="0" style="937" hidden="1" customWidth="1"/>
    <col min="1289" max="1289" width="3.75" style="937" customWidth="1"/>
    <col min="1290" max="1290" width="3.875" style="937" customWidth="1"/>
    <col min="1291" max="1291" width="3.75" style="937" customWidth="1"/>
    <col min="1292" max="1292" width="12.75" style="937" customWidth="1"/>
    <col min="1293" max="1293" width="52.75" style="937" customWidth="1"/>
    <col min="1294" max="1297" width="0" style="937" hidden="1" customWidth="1"/>
    <col min="1298" max="1298" width="12.25" style="937" customWidth="1"/>
    <col min="1299" max="1299" width="6.375" style="937" customWidth="1"/>
    <col min="1300" max="1300" width="12.25" style="937" customWidth="1"/>
    <col min="1301" max="1301" width="0" style="937" hidden="1" customWidth="1"/>
    <col min="1302" max="1302" width="3.75" style="937" customWidth="1"/>
    <col min="1303" max="1303" width="11.125" style="937" bestFit="1" customWidth="1"/>
    <col min="1304" max="1305" width="10.625" style="937"/>
    <col min="1306" max="1306" width="11.125" style="937" customWidth="1"/>
    <col min="1307" max="1536" width="10.625" style="937"/>
    <col min="1537" max="1544" width="0" style="937" hidden="1" customWidth="1"/>
    <col min="1545" max="1545" width="3.75" style="937" customWidth="1"/>
    <col min="1546" max="1546" width="3.875" style="937" customWidth="1"/>
    <col min="1547" max="1547" width="3.75" style="937" customWidth="1"/>
    <col min="1548" max="1548" width="12.75" style="937" customWidth="1"/>
    <col min="1549" max="1549" width="52.75" style="937" customWidth="1"/>
    <col min="1550" max="1553" width="0" style="937" hidden="1" customWidth="1"/>
    <col min="1554" max="1554" width="12.25" style="937" customWidth="1"/>
    <col min="1555" max="1555" width="6.375" style="937" customWidth="1"/>
    <col min="1556" max="1556" width="12.25" style="937" customWidth="1"/>
    <col min="1557" max="1557" width="0" style="937" hidden="1" customWidth="1"/>
    <col min="1558" max="1558" width="3.75" style="937" customWidth="1"/>
    <col min="1559" max="1559" width="11.125" style="937" bestFit="1" customWidth="1"/>
    <col min="1560" max="1561" width="10.625" style="937"/>
    <col min="1562" max="1562" width="11.125" style="937" customWidth="1"/>
    <col min="1563" max="1792" width="10.625" style="937"/>
    <col min="1793" max="1800" width="0" style="937" hidden="1" customWidth="1"/>
    <col min="1801" max="1801" width="3.75" style="937" customWidth="1"/>
    <col min="1802" max="1802" width="3.875" style="937" customWidth="1"/>
    <col min="1803" max="1803" width="3.75" style="937" customWidth="1"/>
    <col min="1804" max="1804" width="12.75" style="937" customWidth="1"/>
    <col min="1805" max="1805" width="52.75" style="937" customWidth="1"/>
    <col min="1806" max="1809" width="0" style="937" hidden="1" customWidth="1"/>
    <col min="1810" max="1810" width="12.25" style="937" customWidth="1"/>
    <col min="1811" max="1811" width="6.375" style="937" customWidth="1"/>
    <col min="1812" max="1812" width="12.25" style="937" customWidth="1"/>
    <col min="1813" max="1813" width="0" style="937" hidden="1" customWidth="1"/>
    <col min="1814" max="1814" width="3.75" style="937" customWidth="1"/>
    <col min="1815" max="1815" width="11.125" style="937" bestFit="1" customWidth="1"/>
    <col min="1816" max="1817" width="10.625" style="937"/>
    <col min="1818" max="1818" width="11.125" style="937" customWidth="1"/>
    <col min="1819" max="2048" width="10.625" style="937"/>
    <col min="2049" max="2056" width="0" style="937" hidden="1" customWidth="1"/>
    <col min="2057" max="2057" width="3.75" style="937" customWidth="1"/>
    <col min="2058" max="2058" width="3.875" style="937" customWidth="1"/>
    <col min="2059" max="2059" width="3.75" style="937" customWidth="1"/>
    <col min="2060" max="2060" width="12.75" style="937" customWidth="1"/>
    <col min="2061" max="2061" width="52.75" style="937" customWidth="1"/>
    <col min="2062" max="2065" width="0" style="937" hidden="1" customWidth="1"/>
    <col min="2066" max="2066" width="12.25" style="937" customWidth="1"/>
    <col min="2067" max="2067" width="6.375" style="937" customWidth="1"/>
    <col min="2068" max="2068" width="12.25" style="937" customWidth="1"/>
    <col min="2069" max="2069" width="0" style="937" hidden="1" customWidth="1"/>
    <col min="2070" max="2070" width="3.75" style="937" customWidth="1"/>
    <col min="2071" max="2071" width="11.125" style="937" bestFit="1" customWidth="1"/>
    <col min="2072" max="2073" width="10.625" style="937"/>
    <col min="2074" max="2074" width="11.125" style="937" customWidth="1"/>
    <col min="2075" max="2304" width="10.625" style="937"/>
    <col min="2305" max="2312" width="0" style="937" hidden="1" customWidth="1"/>
    <col min="2313" max="2313" width="3.75" style="937" customWidth="1"/>
    <col min="2314" max="2314" width="3.875" style="937" customWidth="1"/>
    <col min="2315" max="2315" width="3.75" style="937" customWidth="1"/>
    <col min="2316" max="2316" width="12.75" style="937" customWidth="1"/>
    <col min="2317" max="2317" width="52.75" style="937" customWidth="1"/>
    <col min="2318" max="2321" width="0" style="937" hidden="1" customWidth="1"/>
    <col min="2322" max="2322" width="12.25" style="937" customWidth="1"/>
    <col min="2323" max="2323" width="6.375" style="937" customWidth="1"/>
    <col min="2324" max="2324" width="12.25" style="937" customWidth="1"/>
    <col min="2325" max="2325" width="0" style="937" hidden="1" customWidth="1"/>
    <col min="2326" max="2326" width="3.75" style="937" customWidth="1"/>
    <col min="2327" max="2327" width="11.125" style="937" bestFit="1" customWidth="1"/>
    <col min="2328" max="2329" width="10.625" style="937"/>
    <col min="2330" max="2330" width="11.125" style="937" customWidth="1"/>
    <col min="2331" max="2560" width="10.625" style="937"/>
    <col min="2561" max="2568" width="0" style="937" hidden="1" customWidth="1"/>
    <col min="2569" max="2569" width="3.75" style="937" customWidth="1"/>
    <col min="2570" max="2570" width="3.875" style="937" customWidth="1"/>
    <col min="2571" max="2571" width="3.75" style="937" customWidth="1"/>
    <col min="2572" max="2572" width="12.75" style="937" customWidth="1"/>
    <col min="2573" max="2573" width="52.75" style="937" customWidth="1"/>
    <col min="2574" max="2577" width="0" style="937" hidden="1" customWidth="1"/>
    <col min="2578" max="2578" width="12.25" style="937" customWidth="1"/>
    <col min="2579" max="2579" width="6.375" style="937" customWidth="1"/>
    <col min="2580" max="2580" width="12.25" style="937" customWidth="1"/>
    <col min="2581" max="2581" width="0" style="937" hidden="1" customWidth="1"/>
    <col min="2582" max="2582" width="3.75" style="937" customWidth="1"/>
    <col min="2583" max="2583" width="11.125" style="937" bestFit="1" customWidth="1"/>
    <col min="2584" max="2585" width="10.625" style="937"/>
    <col min="2586" max="2586" width="11.125" style="937" customWidth="1"/>
    <col min="2587" max="2816" width="10.625" style="937"/>
    <col min="2817" max="2824" width="0" style="937" hidden="1" customWidth="1"/>
    <col min="2825" max="2825" width="3.75" style="937" customWidth="1"/>
    <col min="2826" max="2826" width="3.875" style="937" customWidth="1"/>
    <col min="2827" max="2827" width="3.75" style="937" customWidth="1"/>
    <col min="2828" max="2828" width="12.75" style="937" customWidth="1"/>
    <col min="2829" max="2829" width="52.75" style="937" customWidth="1"/>
    <col min="2830" max="2833" width="0" style="937" hidden="1" customWidth="1"/>
    <col min="2834" max="2834" width="12.25" style="937" customWidth="1"/>
    <col min="2835" max="2835" width="6.375" style="937" customWidth="1"/>
    <col min="2836" max="2836" width="12.25" style="937" customWidth="1"/>
    <col min="2837" max="2837" width="0" style="937" hidden="1" customWidth="1"/>
    <col min="2838" max="2838" width="3.75" style="937" customWidth="1"/>
    <col min="2839" max="2839" width="11.125" style="937" bestFit="1" customWidth="1"/>
    <col min="2840" max="2841" width="10.625" style="937"/>
    <col min="2842" max="2842" width="11.125" style="937" customWidth="1"/>
    <col min="2843" max="3072" width="10.625" style="937"/>
    <col min="3073" max="3080" width="0" style="937" hidden="1" customWidth="1"/>
    <col min="3081" max="3081" width="3.75" style="937" customWidth="1"/>
    <col min="3082" max="3082" width="3.875" style="937" customWidth="1"/>
    <col min="3083" max="3083" width="3.75" style="937" customWidth="1"/>
    <col min="3084" max="3084" width="12.75" style="937" customWidth="1"/>
    <col min="3085" max="3085" width="52.75" style="937" customWidth="1"/>
    <col min="3086" max="3089" width="0" style="937" hidden="1" customWidth="1"/>
    <col min="3090" max="3090" width="12.25" style="937" customWidth="1"/>
    <col min="3091" max="3091" width="6.375" style="937" customWidth="1"/>
    <col min="3092" max="3092" width="12.25" style="937" customWidth="1"/>
    <col min="3093" max="3093" width="0" style="937" hidden="1" customWidth="1"/>
    <col min="3094" max="3094" width="3.75" style="937" customWidth="1"/>
    <col min="3095" max="3095" width="11.125" style="937" bestFit="1" customWidth="1"/>
    <col min="3096" max="3097" width="10.625" style="937"/>
    <col min="3098" max="3098" width="11.125" style="937" customWidth="1"/>
    <col min="3099" max="3328" width="10.625" style="937"/>
    <col min="3329" max="3336" width="0" style="937" hidden="1" customWidth="1"/>
    <col min="3337" max="3337" width="3.75" style="937" customWidth="1"/>
    <col min="3338" max="3338" width="3.875" style="937" customWidth="1"/>
    <col min="3339" max="3339" width="3.75" style="937" customWidth="1"/>
    <col min="3340" max="3340" width="12.75" style="937" customWidth="1"/>
    <col min="3341" max="3341" width="52.75" style="937" customWidth="1"/>
    <col min="3342" max="3345" width="0" style="937" hidden="1" customWidth="1"/>
    <col min="3346" max="3346" width="12.25" style="937" customWidth="1"/>
    <col min="3347" max="3347" width="6.375" style="937" customWidth="1"/>
    <col min="3348" max="3348" width="12.25" style="937" customWidth="1"/>
    <col min="3349" max="3349" width="0" style="937" hidden="1" customWidth="1"/>
    <col min="3350" max="3350" width="3.75" style="937" customWidth="1"/>
    <col min="3351" max="3351" width="11.125" style="937" bestFit="1" customWidth="1"/>
    <col min="3352" max="3353" width="10.625" style="937"/>
    <col min="3354" max="3354" width="11.125" style="937" customWidth="1"/>
    <col min="3355" max="3584" width="10.625" style="937"/>
    <col min="3585" max="3592" width="0" style="937" hidden="1" customWidth="1"/>
    <col min="3593" max="3593" width="3.75" style="937" customWidth="1"/>
    <col min="3594" max="3594" width="3.875" style="937" customWidth="1"/>
    <col min="3595" max="3595" width="3.75" style="937" customWidth="1"/>
    <col min="3596" max="3596" width="12.75" style="937" customWidth="1"/>
    <col min="3597" max="3597" width="52.75" style="937" customWidth="1"/>
    <col min="3598" max="3601" width="0" style="937" hidden="1" customWidth="1"/>
    <col min="3602" max="3602" width="12.25" style="937" customWidth="1"/>
    <col min="3603" max="3603" width="6.375" style="937" customWidth="1"/>
    <col min="3604" max="3604" width="12.25" style="937" customWidth="1"/>
    <col min="3605" max="3605" width="0" style="937" hidden="1" customWidth="1"/>
    <col min="3606" max="3606" width="3.75" style="937" customWidth="1"/>
    <col min="3607" max="3607" width="11.125" style="937" bestFit="1" customWidth="1"/>
    <col min="3608" max="3609" width="10.625" style="937"/>
    <col min="3610" max="3610" width="11.125" style="937" customWidth="1"/>
    <col min="3611" max="3840" width="10.625" style="937"/>
    <col min="3841" max="3848" width="0" style="937" hidden="1" customWidth="1"/>
    <col min="3849" max="3849" width="3.75" style="937" customWidth="1"/>
    <col min="3850" max="3850" width="3.875" style="937" customWidth="1"/>
    <col min="3851" max="3851" width="3.75" style="937" customWidth="1"/>
    <col min="3852" max="3852" width="12.75" style="937" customWidth="1"/>
    <col min="3853" max="3853" width="52.75" style="937" customWidth="1"/>
    <col min="3854" max="3857" width="0" style="937" hidden="1" customWidth="1"/>
    <col min="3858" max="3858" width="12.25" style="937" customWidth="1"/>
    <col min="3859" max="3859" width="6.375" style="937" customWidth="1"/>
    <col min="3860" max="3860" width="12.25" style="937" customWidth="1"/>
    <col min="3861" max="3861" width="0" style="937" hidden="1" customWidth="1"/>
    <col min="3862" max="3862" width="3.75" style="937" customWidth="1"/>
    <col min="3863" max="3863" width="11.125" style="937" bestFit="1" customWidth="1"/>
    <col min="3864" max="3865" width="10.625" style="937"/>
    <col min="3866" max="3866" width="11.125" style="937" customWidth="1"/>
    <col min="3867" max="4096" width="10.625" style="937"/>
    <col min="4097" max="4104" width="0" style="937" hidden="1" customWidth="1"/>
    <col min="4105" max="4105" width="3.75" style="937" customWidth="1"/>
    <col min="4106" max="4106" width="3.875" style="937" customWidth="1"/>
    <col min="4107" max="4107" width="3.75" style="937" customWidth="1"/>
    <col min="4108" max="4108" width="12.75" style="937" customWidth="1"/>
    <col min="4109" max="4109" width="52.75" style="937" customWidth="1"/>
    <col min="4110" max="4113" width="0" style="937" hidden="1" customWidth="1"/>
    <col min="4114" max="4114" width="12.25" style="937" customWidth="1"/>
    <col min="4115" max="4115" width="6.375" style="937" customWidth="1"/>
    <col min="4116" max="4116" width="12.25" style="937" customWidth="1"/>
    <col min="4117" max="4117" width="0" style="937" hidden="1" customWidth="1"/>
    <col min="4118" max="4118" width="3.75" style="937" customWidth="1"/>
    <col min="4119" max="4119" width="11.125" style="937" bestFit="1" customWidth="1"/>
    <col min="4120" max="4121" width="10.625" style="937"/>
    <col min="4122" max="4122" width="11.125" style="937" customWidth="1"/>
    <col min="4123" max="4352" width="10.625" style="937"/>
    <col min="4353" max="4360" width="0" style="937" hidden="1" customWidth="1"/>
    <col min="4361" max="4361" width="3.75" style="937" customWidth="1"/>
    <col min="4362" max="4362" width="3.875" style="937" customWidth="1"/>
    <col min="4363" max="4363" width="3.75" style="937" customWidth="1"/>
    <col min="4364" max="4364" width="12.75" style="937" customWidth="1"/>
    <col min="4365" max="4365" width="52.75" style="937" customWidth="1"/>
    <col min="4366" max="4369" width="0" style="937" hidden="1" customWidth="1"/>
    <col min="4370" max="4370" width="12.25" style="937" customWidth="1"/>
    <col min="4371" max="4371" width="6.375" style="937" customWidth="1"/>
    <col min="4372" max="4372" width="12.25" style="937" customWidth="1"/>
    <col min="4373" max="4373" width="0" style="937" hidden="1" customWidth="1"/>
    <col min="4374" max="4374" width="3.75" style="937" customWidth="1"/>
    <col min="4375" max="4375" width="11.125" style="937" bestFit="1" customWidth="1"/>
    <col min="4376" max="4377" width="10.625" style="937"/>
    <col min="4378" max="4378" width="11.125" style="937" customWidth="1"/>
    <col min="4379" max="4608" width="10.625" style="937"/>
    <col min="4609" max="4616" width="0" style="937" hidden="1" customWidth="1"/>
    <col min="4617" max="4617" width="3.75" style="937" customWidth="1"/>
    <col min="4618" max="4618" width="3.875" style="937" customWidth="1"/>
    <col min="4619" max="4619" width="3.75" style="937" customWidth="1"/>
    <col min="4620" max="4620" width="12.75" style="937" customWidth="1"/>
    <col min="4621" max="4621" width="52.75" style="937" customWidth="1"/>
    <col min="4622" max="4625" width="0" style="937" hidden="1" customWidth="1"/>
    <col min="4626" max="4626" width="12.25" style="937" customWidth="1"/>
    <col min="4627" max="4627" width="6.375" style="937" customWidth="1"/>
    <col min="4628" max="4628" width="12.25" style="937" customWidth="1"/>
    <col min="4629" max="4629" width="0" style="937" hidden="1" customWidth="1"/>
    <col min="4630" max="4630" width="3.75" style="937" customWidth="1"/>
    <col min="4631" max="4631" width="11.125" style="937" bestFit="1" customWidth="1"/>
    <col min="4632" max="4633" width="10.625" style="937"/>
    <col min="4634" max="4634" width="11.125" style="937" customWidth="1"/>
    <col min="4635" max="4864" width="10.625" style="937"/>
    <col min="4865" max="4872" width="0" style="937" hidden="1" customWidth="1"/>
    <col min="4873" max="4873" width="3.75" style="937" customWidth="1"/>
    <col min="4874" max="4874" width="3.875" style="937" customWidth="1"/>
    <col min="4875" max="4875" width="3.75" style="937" customWidth="1"/>
    <col min="4876" max="4876" width="12.75" style="937" customWidth="1"/>
    <col min="4877" max="4877" width="52.75" style="937" customWidth="1"/>
    <col min="4878" max="4881" width="0" style="937" hidden="1" customWidth="1"/>
    <col min="4882" max="4882" width="12.25" style="937" customWidth="1"/>
    <col min="4883" max="4883" width="6.375" style="937" customWidth="1"/>
    <col min="4884" max="4884" width="12.25" style="937" customWidth="1"/>
    <col min="4885" max="4885" width="0" style="937" hidden="1" customWidth="1"/>
    <col min="4886" max="4886" width="3.75" style="937" customWidth="1"/>
    <col min="4887" max="4887" width="11.125" style="937" bestFit="1" customWidth="1"/>
    <col min="4888" max="4889" width="10.625" style="937"/>
    <col min="4890" max="4890" width="11.125" style="937" customWidth="1"/>
    <col min="4891" max="5120" width="10.625" style="937"/>
    <col min="5121" max="5128" width="0" style="937" hidden="1" customWidth="1"/>
    <col min="5129" max="5129" width="3.75" style="937" customWidth="1"/>
    <col min="5130" max="5130" width="3.875" style="937" customWidth="1"/>
    <col min="5131" max="5131" width="3.75" style="937" customWidth="1"/>
    <col min="5132" max="5132" width="12.75" style="937" customWidth="1"/>
    <col min="5133" max="5133" width="52.75" style="937" customWidth="1"/>
    <col min="5134" max="5137" width="0" style="937" hidden="1" customWidth="1"/>
    <col min="5138" max="5138" width="12.25" style="937" customWidth="1"/>
    <col min="5139" max="5139" width="6.375" style="937" customWidth="1"/>
    <col min="5140" max="5140" width="12.25" style="937" customWidth="1"/>
    <col min="5141" max="5141" width="0" style="937" hidden="1" customWidth="1"/>
    <col min="5142" max="5142" width="3.75" style="937" customWidth="1"/>
    <col min="5143" max="5143" width="11.125" style="937" bestFit="1" customWidth="1"/>
    <col min="5144" max="5145" width="10.625" style="937"/>
    <col min="5146" max="5146" width="11.125" style="937" customWidth="1"/>
    <col min="5147" max="5376" width="10.625" style="937"/>
    <col min="5377" max="5384" width="0" style="937" hidden="1" customWidth="1"/>
    <col min="5385" max="5385" width="3.75" style="937" customWidth="1"/>
    <col min="5386" max="5386" width="3.875" style="937" customWidth="1"/>
    <col min="5387" max="5387" width="3.75" style="937" customWidth="1"/>
    <col min="5388" max="5388" width="12.75" style="937" customWidth="1"/>
    <col min="5389" max="5389" width="52.75" style="937" customWidth="1"/>
    <col min="5390" max="5393" width="0" style="937" hidden="1" customWidth="1"/>
    <col min="5394" max="5394" width="12.25" style="937" customWidth="1"/>
    <col min="5395" max="5395" width="6.375" style="937" customWidth="1"/>
    <col min="5396" max="5396" width="12.25" style="937" customWidth="1"/>
    <col min="5397" max="5397" width="0" style="937" hidden="1" customWidth="1"/>
    <col min="5398" max="5398" width="3.75" style="937" customWidth="1"/>
    <col min="5399" max="5399" width="11.125" style="937" bestFit="1" customWidth="1"/>
    <col min="5400" max="5401" width="10.625" style="937"/>
    <col min="5402" max="5402" width="11.125" style="937" customWidth="1"/>
    <col min="5403" max="5632" width="10.625" style="937"/>
    <col min="5633" max="5640" width="0" style="937" hidden="1" customWidth="1"/>
    <col min="5641" max="5641" width="3.75" style="937" customWidth="1"/>
    <col min="5642" max="5642" width="3.875" style="937" customWidth="1"/>
    <col min="5643" max="5643" width="3.75" style="937" customWidth="1"/>
    <col min="5644" max="5644" width="12.75" style="937" customWidth="1"/>
    <col min="5645" max="5645" width="52.75" style="937" customWidth="1"/>
    <col min="5646" max="5649" width="0" style="937" hidden="1" customWidth="1"/>
    <col min="5650" max="5650" width="12.25" style="937" customWidth="1"/>
    <col min="5651" max="5651" width="6.375" style="937" customWidth="1"/>
    <col min="5652" max="5652" width="12.25" style="937" customWidth="1"/>
    <col min="5653" max="5653" width="0" style="937" hidden="1" customWidth="1"/>
    <col min="5654" max="5654" width="3.75" style="937" customWidth="1"/>
    <col min="5655" max="5655" width="11.125" style="937" bestFit="1" customWidth="1"/>
    <col min="5656" max="5657" width="10.625" style="937"/>
    <col min="5658" max="5658" width="11.125" style="937" customWidth="1"/>
    <col min="5659" max="5888" width="10.625" style="937"/>
    <col min="5889" max="5896" width="0" style="937" hidden="1" customWidth="1"/>
    <col min="5897" max="5897" width="3.75" style="937" customWidth="1"/>
    <col min="5898" max="5898" width="3.875" style="937" customWidth="1"/>
    <col min="5899" max="5899" width="3.75" style="937" customWidth="1"/>
    <col min="5900" max="5900" width="12.75" style="937" customWidth="1"/>
    <col min="5901" max="5901" width="52.75" style="937" customWidth="1"/>
    <col min="5902" max="5905" width="0" style="937" hidden="1" customWidth="1"/>
    <col min="5906" max="5906" width="12.25" style="937" customWidth="1"/>
    <col min="5907" max="5907" width="6.375" style="937" customWidth="1"/>
    <col min="5908" max="5908" width="12.25" style="937" customWidth="1"/>
    <col min="5909" max="5909" width="0" style="937" hidden="1" customWidth="1"/>
    <col min="5910" max="5910" width="3.75" style="937" customWidth="1"/>
    <col min="5911" max="5911" width="11.125" style="937" bestFit="1" customWidth="1"/>
    <col min="5912" max="5913" width="10.625" style="937"/>
    <col min="5914" max="5914" width="11.125" style="937" customWidth="1"/>
    <col min="5915" max="6144" width="10.625" style="937"/>
    <col min="6145" max="6152" width="0" style="937" hidden="1" customWidth="1"/>
    <col min="6153" max="6153" width="3.75" style="937" customWidth="1"/>
    <col min="6154" max="6154" width="3.875" style="937" customWidth="1"/>
    <col min="6155" max="6155" width="3.75" style="937" customWidth="1"/>
    <col min="6156" max="6156" width="12.75" style="937" customWidth="1"/>
    <col min="6157" max="6157" width="52.75" style="937" customWidth="1"/>
    <col min="6158" max="6161" width="0" style="937" hidden="1" customWidth="1"/>
    <col min="6162" max="6162" width="12.25" style="937" customWidth="1"/>
    <col min="6163" max="6163" width="6.375" style="937" customWidth="1"/>
    <col min="6164" max="6164" width="12.25" style="937" customWidth="1"/>
    <col min="6165" max="6165" width="0" style="937" hidden="1" customWidth="1"/>
    <col min="6166" max="6166" width="3.75" style="937" customWidth="1"/>
    <col min="6167" max="6167" width="11.125" style="937" bestFit="1" customWidth="1"/>
    <col min="6168" max="6169" width="10.625" style="937"/>
    <col min="6170" max="6170" width="11.125" style="937" customWidth="1"/>
    <col min="6171" max="6400" width="10.625" style="937"/>
    <col min="6401" max="6408" width="0" style="937" hidden="1" customWidth="1"/>
    <col min="6409" max="6409" width="3.75" style="937" customWidth="1"/>
    <col min="6410" max="6410" width="3.875" style="937" customWidth="1"/>
    <col min="6411" max="6411" width="3.75" style="937" customWidth="1"/>
    <col min="6412" max="6412" width="12.75" style="937" customWidth="1"/>
    <col min="6413" max="6413" width="52.75" style="937" customWidth="1"/>
    <col min="6414" max="6417" width="0" style="937" hidden="1" customWidth="1"/>
    <col min="6418" max="6418" width="12.25" style="937" customWidth="1"/>
    <col min="6419" max="6419" width="6.375" style="937" customWidth="1"/>
    <col min="6420" max="6420" width="12.25" style="937" customWidth="1"/>
    <col min="6421" max="6421" width="0" style="937" hidden="1" customWidth="1"/>
    <col min="6422" max="6422" width="3.75" style="937" customWidth="1"/>
    <col min="6423" max="6423" width="11.125" style="937" bestFit="1" customWidth="1"/>
    <col min="6424" max="6425" width="10.625" style="937"/>
    <col min="6426" max="6426" width="11.125" style="937" customWidth="1"/>
    <col min="6427" max="6656" width="10.625" style="937"/>
    <col min="6657" max="6664" width="0" style="937" hidden="1" customWidth="1"/>
    <col min="6665" max="6665" width="3.75" style="937" customWidth="1"/>
    <col min="6666" max="6666" width="3.875" style="937" customWidth="1"/>
    <col min="6667" max="6667" width="3.75" style="937" customWidth="1"/>
    <col min="6668" max="6668" width="12.75" style="937" customWidth="1"/>
    <col min="6669" max="6669" width="52.75" style="937" customWidth="1"/>
    <col min="6670" max="6673" width="0" style="937" hidden="1" customWidth="1"/>
    <col min="6674" max="6674" width="12.25" style="937" customWidth="1"/>
    <col min="6675" max="6675" width="6.375" style="937" customWidth="1"/>
    <col min="6676" max="6676" width="12.25" style="937" customWidth="1"/>
    <col min="6677" max="6677" width="0" style="937" hidden="1" customWidth="1"/>
    <col min="6678" max="6678" width="3.75" style="937" customWidth="1"/>
    <col min="6679" max="6679" width="11.125" style="937" bestFit="1" customWidth="1"/>
    <col min="6680" max="6681" width="10.625" style="937"/>
    <col min="6682" max="6682" width="11.125" style="937" customWidth="1"/>
    <col min="6683" max="6912" width="10.625" style="937"/>
    <col min="6913" max="6920" width="0" style="937" hidden="1" customWidth="1"/>
    <col min="6921" max="6921" width="3.75" style="937" customWidth="1"/>
    <col min="6922" max="6922" width="3.875" style="937" customWidth="1"/>
    <col min="6923" max="6923" width="3.75" style="937" customWidth="1"/>
    <col min="6924" max="6924" width="12.75" style="937" customWidth="1"/>
    <col min="6925" max="6925" width="52.75" style="937" customWidth="1"/>
    <col min="6926" max="6929" width="0" style="937" hidden="1" customWidth="1"/>
    <col min="6930" max="6930" width="12.25" style="937" customWidth="1"/>
    <col min="6931" max="6931" width="6.375" style="937" customWidth="1"/>
    <col min="6932" max="6932" width="12.25" style="937" customWidth="1"/>
    <col min="6933" max="6933" width="0" style="937" hidden="1" customWidth="1"/>
    <col min="6934" max="6934" width="3.75" style="937" customWidth="1"/>
    <col min="6935" max="6935" width="11.125" style="937" bestFit="1" customWidth="1"/>
    <col min="6936" max="6937" width="10.625" style="937"/>
    <col min="6938" max="6938" width="11.125" style="937" customWidth="1"/>
    <col min="6939" max="7168" width="10.625" style="937"/>
    <col min="7169" max="7176" width="0" style="937" hidden="1" customWidth="1"/>
    <col min="7177" max="7177" width="3.75" style="937" customWidth="1"/>
    <col min="7178" max="7178" width="3.875" style="937" customWidth="1"/>
    <col min="7179" max="7179" width="3.75" style="937" customWidth="1"/>
    <col min="7180" max="7180" width="12.75" style="937" customWidth="1"/>
    <col min="7181" max="7181" width="52.75" style="937" customWidth="1"/>
    <col min="7182" max="7185" width="0" style="937" hidden="1" customWidth="1"/>
    <col min="7186" max="7186" width="12.25" style="937" customWidth="1"/>
    <col min="7187" max="7187" width="6.375" style="937" customWidth="1"/>
    <col min="7188" max="7188" width="12.25" style="937" customWidth="1"/>
    <col min="7189" max="7189" width="0" style="937" hidden="1" customWidth="1"/>
    <col min="7190" max="7190" width="3.75" style="937" customWidth="1"/>
    <col min="7191" max="7191" width="11.125" style="937" bestFit="1" customWidth="1"/>
    <col min="7192" max="7193" width="10.625" style="937"/>
    <col min="7194" max="7194" width="11.125" style="937" customWidth="1"/>
    <col min="7195" max="7424" width="10.625" style="937"/>
    <col min="7425" max="7432" width="0" style="937" hidden="1" customWidth="1"/>
    <col min="7433" max="7433" width="3.75" style="937" customWidth="1"/>
    <col min="7434" max="7434" width="3.875" style="937" customWidth="1"/>
    <col min="7435" max="7435" width="3.75" style="937" customWidth="1"/>
    <col min="7436" max="7436" width="12.75" style="937" customWidth="1"/>
    <col min="7437" max="7437" width="52.75" style="937" customWidth="1"/>
    <col min="7438" max="7441" width="0" style="937" hidden="1" customWidth="1"/>
    <col min="7442" max="7442" width="12.25" style="937" customWidth="1"/>
    <col min="7443" max="7443" width="6.375" style="937" customWidth="1"/>
    <col min="7444" max="7444" width="12.25" style="937" customWidth="1"/>
    <col min="7445" max="7445" width="0" style="937" hidden="1" customWidth="1"/>
    <col min="7446" max="7446" width="3.75" style="937" customWidth="1"/>
    <col min="7447" max="7447" width="11.125" style="937" bestFit="1" customWidth="1"/>
    <col min="7448" max="7449" width="10.625" style="937"/>
    <col min="7450" max="7450" width="11.125" style="937" customWidth="1"/>
    <col min="7451" max="7680" width="10.625" style="937"/>
    <col min="7681" max="7688" width="0" style="937" hidden="1" customWidth="1"/>
    <col min="7689" max="7689" width="3.75" style="937" customWidth="1"/>
    <col min="7690" max="7690" width="3.875" style="937" customWidth="1"/>
    <col min="7691" max="7691" width="3.75" style="937" customWidth="1"/>
    <col min="7692" max="7692" width="12.75" style="937" customWidth="1"/>
    <col min="7693" max="7693" width="52.75" style="937" customWidth="1"/>
    <col min="7694" max="7697" width="0" style="937" hidden="1" customWidth="1"/>
    <col min="7698" max="7698" width="12.25" style="937" customWidth="1"/>
    <col min="7699" max="7699" width="6.375" style="937" customWidth="1"/>
    <col min="7700" max="7700" width="12.25" style="937" customWidth="1"/>
    <col min="7701" max="7701" width="0" style="937" hidden="1" customWidth="1"/>
    <col min="7702" max="7702" width="3.75" style="937" customWidth="1"/>
    <col min="7703" max="7703" width="11.125" style="937" bestFit="1" customWidth="1"/>
    <col min="7704" max="7705" width="10.625" style="937"/>
    <col min="7706" max="7706" width="11.125" style="937" customWidth="1"/>
    <col min="7707" max="7936" width="10.625" style="937"/>
    <col min="7937" max="7944" width="0" style="937" hidden="1" customWidth="1"/>
    <col min="7945" max="7945" width="3.75" style="937" customWidth="1"/>
    <col min="7946" max="7946" width="3.875" style="937" customWidth="1"/>
    <col min="7947" max="7947" width="3.75" style="937" customWidth="1"/>
    <col min="7948" max="7948" width="12.75" style="937" customWidth="1"/>
    <col min="7949" max="7949" width="52.75" style="937" customWidth="1"/>
    <col min="7950" max="7953" width="0" style="937" hidden="1" customWidth="1"/>
    <col min="7954" max="7954" width="12.25" style="937" customWidth="1"/>
    <col min="7955" max="7955" width="6.375" style="937" customWidth="1"/>
    <col min="7956" max="7956" width="12.25" style="937" customWidth="1"/>
    <col min="7957" max="7957" width="0" style="937" hidden="1" customWidth="1"/>
    <col min="7958" max="7958" width="3.75" style="937" customWidth="1"/>
    <col min="7959" max="7959" width="11.125" style="937" bestFit="1" customWidth="1"/>
    <col min="7960" max="7961" width="10.625" style="937"/>
    <col min="7962" max="7962" width="11.125" style="937" customWidth="1"/>
    <col min="7963" max="8192" width="10.625" style="937"/>
    <col min="8193" max="8200" width="0" style="937" hidden="1" customWidth="1"/>
    <col min="8201" max="8201" width="3.75" style="937" customWidth="1"/>
    <col min="8202" max="8202" width="3.875" style="937" customWidth="1"/>
    <col min="8203" max="8203" width="3.75" style="937" customWidth="1"/>
    <col min="8204" max="8204" width="12.75" style="937" customWidth="1"/>
    <col min="8205" max="8205" width="52.75" style="937" customWidth="1"/>
    <col min="8206" max="8209" width="0" style="937" hidden="1" customWidth="1"/>
    <col min="8210" max="8210" width="12.25" style="937" customWidth="1"/>
    <col min="8211" max="8211" width="6.375" style="937" customWidth="1"/>
    <col min="8212" max="8212" width="12.25" style="937" customWidth="1"/>
    <col min="8213" max="8213" width="0" style="937" hidden="1" customWidth="1"/>
    <col min="8214" max="8214" width="3.75" style="937" customWidth="1"/>
    <col min="8215" max="8215" width="11.125" style="937" bestFit="1" customWidth="1"/>
    <col min="8216" max="8217" width="10.625" style="937"/>
    <col min="8218" max="8218" width="11.125" style="937" customWidth="1"/>
    <col min="8219" max="8448" width="10.625" style="937"/>
    <col min="8449" max="8456" width="0" style="937" hidden="1" customWidth="1"/>
    <col min="8457" max="8457" width="3.75" style="937" customWidth="1"/>
    <col min="8458" max="8458" width="3.875" style="937" customWidth="1"/>
    <col min="8459" max="8459" width="3.75" style="937" customWidth="1"/>
    <col min="8460" max="8460" width="12.75" style="937" customWidth="1"/>
    <col min="8461" max="8461" width="52.75" style="937" customWidth="1"/>
    <col min="8462" max="8465" width="0" style="937" hidden="1" customWidth="1"/>
    <col min="8466" max="8466" width="12.25" style="937" customWidth="1"/>
    <col min="8467" max="8467" width="6.375" style="937" customWidth="1"/>
    <col min="8468" max="8468" width="12.25" style="937" customWidth="1"/>
    <col min="8469" max="8469" width="0" style="937" hidden="1" customWidth="1"/>
    <col min="8470" max="8470" width="3.75" style="937" customWidth="1"/>
    <col min="8471" max="8471" width="11.125" style="937" bestFit="1" customWidth="1"/>
    <col min="8472" max="8473" width="10.625" style="937"/>
    <col min="8474" max="8474" width="11.125" style="937" customWidth="1"/>
    <col min="8475" max="8704" width="10.625" style="937"/>
    <col min="8705" max="8712" width="0" style="937" hidden="1" customWidth="1"/>
    <col min="8713" max="8713" width="3.75" style="937" customWidth="1"/>
    <col min="8714" max="8714" width="3.875" style="937" customWidth="1"/>
    <col min="8715" max="8715" width="3.75" style="937" customWidth="1"/>
    <col min="8716" max="8716" width="12.75" style="937" customWidth="1"/>
    <col min="8717" max="8717" width="52.75" style="937" customWidth="1"/>
    <col min="8718" max="8721" width="0" style="937" hidden="1" customWidth="1"/>
    <col min="8722" max="8722" width="12.25" style="937" customWidth="1"/>
    <col min="8723" max="8723" width="6.375" style="937" customWidth="1"/>
    <col min="8724" max="8724" width="12.25" style="937" customWidth="1"/>
    <col min="8725" max="8725" width="0" style="937" hidden="1" customWidth="1"/>
    <col min="8726" max="8726" width="3.75" style="937" customWidth="1"/>
    <col min="8727" max="8727" width="11.125" style="937" bestFit="1" customWidth="1"/>
    <col min="8728" max="8729" width="10.625" style="937"/>
    <col min="8730" max="8730" width="11.125" style="937" customWidth="1"/>
    <col min="8731" max="8960" width="10.625" style="937"/>
    <col min="8961" max="8968" width="0" style="937" hidden="1" customWidth="1"/>
    <col min="8969" max="8969" width="3.75" style="937" customWidth="1"/>
    <col min="8970" max="8970" width="3.875" style="937" customWidth="1"/>
    <col min="8971" max="8971" width="3.75" style="937" customWidth="1"/>
    <col min="8972" max="8972" width="12.75" style="937" customWidth="1"/>
    <col min="8973" max="8973" width="52.75" style="937" customWidth="1"/>
    <col min="8974" max="8977" width="0" style="937" hidden="1" customWidth="1"/>
    <col min="8978" max="8978" width="12.25" style="937" customWidth="1"/>
    <col min="8979" max="8979" width="6.375" style="937" customWidth="1"/>
    <col min="8980" max="8980" width="12.25" style="937" customWidth="1"/>
    <col min="8981" max="8981" width="0" style="937" hidden="1" customWidth="1"/>
    <col min="8982" max="8982" width="3.75" style="937" customWidth="1"/>
    <col min="8983" max="8983" width="11.125" style="937" bestFit="1" customWidth="1"/>
    <col min="8984" max="8985" width="10.625" style="937"/>
    <col min="8986" max="8986" width="11.125" style="937" customWidth="1"/>
    <col min="8987" max="9216" width="10.625" style="937"/>
    <col min="9217" max="9224" width="0" style="937" hidden="1" customWidth="1"/>
    <col min="9225" max="9225" width="3.75" style="937" customWidth="1"/>
    <col min="9226" max="9226" width="3.875" style="937" customWidth="1"/>
    <col min="9227" max="9227" width="3.75" style="937" customWidth="1"/>
    <col min="9228" max="9228" width="12.75" style="937" customWidth="1"/>
    <col min="9229" max="9229" width="52.75" style="937" customWidth="1"/>
    <col min="9230" max="9233" width="0" style="937" hidden="1" customWidth="1"/>
    <col min="9234" max="9234" width="12.25" style="937" customWidth="1"/>
    <col min="9235" max="9235" width="6.375" style="937" customWidth="1"/>
    <col min="9236" max="9236" width="12.25" style="937" customWidth="1"/>
    <col min="9237" max="9237" width="0" style="937" hidden="1" customWidth="1"/>
    <col min="9238" max="9238" width="3.75" style="937" customWidth="1"/>
    <col min="9239" max="9239" width="11.125" style="937" bestFit="1" customWidth="1"/>
    <col min="9240" max="9241" width="10.625" style="937"/>
    <col min="9242" max="9242" width="11.125" style="937" customWidth="1"/>
    <col min="9243" max="9472" width="10.625" style="937"/>
    <col min="9473" max="9480" width="0" style="937" hidden="1" customWidth="1"/>
    <col min="9481" max="9481" width="3.75" style="937" customWidth="1"/>
    <col min="9482" max="9482" width="3.875" style="937" customWidth="1"/>
    <col min="9483" max="9483" width="3.75" style="937" customWidth="1"/>
    <col min="9484" max="9484" width="12.75" style="937" customWidth="1"/>
    <col min="9485" max="9485" width="52.75" style="937" customWidth="1"/>
    <col min="9486" max="9489" width="0" style="937" hidden="1" customWidth="1"/>
    <col min="9490" max="9490" width="12.25" style="937" customWidth="1"/>
    <col min="9491" max="9491" width="6.375" style="937" customWidth="1"/>
    <col min="9492" max="9492" width="12.25" style="937" customWidth="1"/>
    <col min="9493" max="9493" width="0" style="937" hidden="1" customWidth="1"/>
    <col min="9494" max="9494" width="3.75" style="937" customWidth="1"/>
    <col min="9495" max="9495" width="11.125" style="937" bestFit="1" customWidth="1"/>
    <col min="9496" max="9497" width="10.625" style="937"/>
    <col min="9498" max="9498" width="11.125" style="937" customWidth="1"/>
    <col min="9499" max="9728" width="10.625" style="937"/>
    <col min="9729" max="9736" width="0" style="937" hidden="1" customWidth="1"/>
    <col min="9737" max="9737" width="3.75" style="937" customWidth="1"/>
    <col min="9738" max="9738" width="3.875" style="937" customWidth="1"/>
    <col min="9739" max="9739" width="3.75" style="937" customWidth="1"/>
    <col min="9740" max="9740" width="12.75" style="937" customWidth="1"/>
    <col min="9741" max="9741" width="52.75" style="937" customWidth="1"/>
    <col min="9742" max="9745" width="0" style="937" hidden="1" customWidth="1"/>
    <col min="9746" max="9746" width="12.25" style="937" customWidth="1"/>
    <col min="9747" max="9747" width="6.375" style="937" customWidth="1"/>
    <col min="9748" max="9748" width="12.25" style="937" customWidth="1"/>
    <col min="9749" max="9749" width="0" style="937" hidden="1" customWidth="1"/>
    <col min="9750" max="9750" width="3.75" style="937" customWidth="1"/>
    <col min="9751" max="9751" width="11.125" style="937" bestFit="1" customWidth="1"/>
    <col min="9752" max="9753" width="10.625" style="937"/>
    <col min="9754" max="9754" width="11.125" style="937" customWidth="1"/>
    <col min="9755" max="9984" width="10.625" style="937"/>
    <col min="9985" max="9992" width="0" style="937" hidden="1" customWidth="1"/>
    <col min="9993" max="9993" width="3.75" style="937" customWidth="1"/>
    <col min="9994" max="9994" width="3.875" style="937" customWidth="1"/>
    <col min="9995" max="9995" width="3.75" style="937" customWidth="1"/>
    <col min="9996" max="9996" width="12.75" style="937" customWidth="1"/>
    <col min="9997" max="9997" width="52.75" style="937" customWidth="1"/>
    <col min="9998" max="10001" width="0" style="937" hidden="1" customWidth="1"/>
    <col min="10002" max="10002" width="12.25" style="937" customWidth="1"/>
    <col min="10003" max="10003" width="6.375" style="937" customWidth="1"/>
    <col min="10004" max="10004" width="12.25" style="937" customWidth="1"/>
    <col min="10005" max="10005" width="0" style="937" hidden="1" customWidth="1"/>
    <col min="10006" max="10006" width="3.75" style="937" customWidth="1"/>
    <col min="10007" max="10007" width="11.125" style="937" bestFit="1" customWidth="1"/>
    <col min="10008" max="10009" width="10.625" style="937"/>
    <col min="10010" max="10010" width="11.125" style="937" customWidth="1"/>
    <col min="10011" max="10240" width="10.625" style="937"/>
    <col min="10241" max="10248" width="0" style="937" hidden="1" customWidth="1"/>
    <col min="10249" max="10249" width="3.75" style="937" customWidth="1"/>
    <col min="10250" max="10250" width="3.875" style="937" customWidth="1"/>
    <col min="10251" max="10251" width="3.75" style="937" customWidth="1"/>
    <col min="10252" max="10252" width="12.75" style="937" customWidth="1"/>
    <col min="10253" max="10253" width="52.75" style="937" customWidth="1"/>
    <col min="10254" max="10257" width="0" style="937" hidden="1" customWidth="1"/>
    <col min="10258" max="10258" width="12.25" style="937" customWidth="1"/>
    <col min="10259" max="10259" width="6.375" style="937" customWidth="1"/>
    <col min="10260" max="10260" width="12.25" style="937" customWidth="1"/>
    <col min="10261" max="10261" width="0" style="937" hidden="1" customWidth="1"/>
    <col min="10262" max="10262" width="3.75" style="937" customWidth="1"/>
    <col min="10263" max="10263" width="11.125" style="937" bestFit="1" customWidth="1"/>
    <col min="10264" max="10265" width="10.625" style="937"/>
    <col min="10266" max="10266" width="11.125" style="937" customWidth="1"/>
    <col min="10267" max="10496" width="10.625" style="937"/>
    <col min="10497" max="10504" width="0" style="937" hidden="1" customWidth="1"/>
    <col min="10505" max="10505" width="3.75" style="937" customWidth="1"/>
    <col min="10506" max="10506" width="3.875" style="937" customWidth="1"/>
    <col min="10507" max="10507" width="3.75" style="937" customWidth="1"/>
    <col min="10508" max="10508" width="12.75" style="937" customWidth="1"/>
    <col min="10509" max="10509" width="52.75" style="937" customWidth="1"/>
    <col min="10510" max="10513" width="0" style="937" hidden="1" customWidth="1"/>
    <col min="10514" max="10514" width="12.25" style="937" customWidth="1"/>
    <col min="10515" max="10515" width="6.375" style="937" customWidth="1"/>
    <col min="10516" max="10516" width="12.25" style="937" customWidth="1"/>
    <col min="10517" max="10517" width="0" style="937" hidden="1" customWidth="1"/>
    <col min="10518" max="10518" width="3.75" style="937" customWidth="1"/>
    <col min="10519" max="10519" width="11.125" style="937" bestFit="1" customWidth="1"/>
    <col min="10520" max="10521" width="10.625" style="937"/>
    <col min="10522" max="10522" width="11.125" style="937" customWidth="1"/>
    <col min="10523" max="10752" width="10.625" style="937"/>
    <col min="10753" max="10760" width="0" style="937" hidden="1" customWidth="1"/>
    <col min="10761" max="10761" width="3.75" style="937" customWidth="1"/>
    <col min="10762" max="10762" width="3.875" style="937" customWidth="1"/>
    <col min="10763" max="10763" width="3.75" style="937" customWidth="1"/>
    <col min="10764" max="10764" width="12.75" style="937" customWidth="1"/>
    <col min="10765" max="10765" width="52.75" style="937" customWidth="1"/>
    <col min="10766" max="10769" width="0" style="937" hidden="1" customWidth="1"/>
    <col min="10770" max="10770" width="12.25" style="937" customWidth="1"/>
    <col min="10771" max="10771" width="6.375" style="937" customWidth="1"/>
    <col min="10772" max="10772" width="12.25" style="937" customWidth="1"/>
    <col min="10773" max="10773" width="0" style="937" hidden="1" customWidth="1"/>
    <col min="10774" max="10774" width="3.75" style="937" customWidth="1"/>
    <col min="10775" max="10775" width="11.125" style="937" bestFit="1" customWidth="1"/>
    <col min="10776" max="10777" width="10.625" style="937"/>
    <col min="10778" max="10778" width="11.125" style="937" customWidth="1"/>
    <col min="10779" max="11008" width="10.625" style="937"/>
    <col min="11009" max="11016" width="0" style="937" hidden="1" customWidth="1"/>
    <col min="11017" max="11017" width="3.75" style="937" customWidth="1"/>
    <col min="11018" max="11018" width="3.875" style="937" customWidth="1"/>
    <col min="11019" max="11019" width="3.75" style="937" customWidth="1"/>
    <col min="11020" max="11020" width="12.75" style="937" customWidth="1"/>
    <col min="11021" max="11021" width="52.75" style="937" customWidth="1"/>
    <col min="11022" max="11025" width="0" style="937" hidden="1" customWidth="1"/>
    <col min="11026" max="11026" width="12.25" style="937" customWidth="1"/>
    <col min="11027" max="11027" width="6.375" style="937" customWidth="1"/>
    <col min="11028" max="11028" width="12.25" style="937" customWidth="1"/>
    <col min="11029" max="11029" width="0" style="937" hidden="1" customWidth="1"/>
    <col min="11030" max="11030" width="3.75" style="937" customWidth="1"/>
    <col min="11031" max="11031" width="11.125" style="937" bestFit="1" customWidth="1"/>
    <col min="11032" max="11033" width="10.625" style="937"/>
    <col min="11034" max="11034" width="11.125" style="937" customWidth="1"/>
    <col min="11035" max="11264" width="10.625" style="937"/>
    <col min="11265" max="11272" width="0" style="937" hidden="1" customWidth="1"/>
    <col min="11273" max="11273" width="3.75" style="937" customWidth="1"/>
    <col min="11274" max="11274" width="3.875" style="937" customWidth="1"/>
    <col min="11275" max="11275" width="3.75" style="937" customWidth="1"/>
    <col min="11276" max="11276" width="12.75" style="937" customWidth="1"/>
    <col min="11277" max="11277" width="52.75" style="937" customWidth="1"/>
    <col min="11278" max="11281" width="0" style="937" hidden="1" customWidth="1"/>
    <col min="11282" max="11282" width="12.25" style="937" customWidth="1"/>
    <col min="11283" max="11283" width="6.375" style="937" customWidth="1"/>
    <col min="11284" max="11284" width="12.25" style="937" customWidth="1"/>
    <col min="11285" max="11285" width="0" style="937" hidden="1" customWidth="1"/>
    <col min="11286" max="11286" width="3.75" style="937" customWidth="1"/>
    <col min="11287" max="11287" width="11.125" style="937" bestFit="1" customWidth="1"/>
    <col min="11288" max="11289" width="10.625" style="937"/>
    <col min="11290" max="11290" width="11.125" style="937" customWidth="1"/>
    <col min="11291" max="11520" width="10.625" style="937"/>
    <col min="11521" max="11528" width="0" style="937" hidden="1" customWidth="1"/>
    <col min="11529" max="11529" width="3.75" style="937" customWidth="1"/>
    <col min="11530" max="11530" width="3.875" style="937" customWidth="1"/>
    <col min="11531" max="11531" width="3.75" style="937" customWidth="1"/>
    <col min="11532" max="11532" width="12.75" style="937" customWidth="1"/>
    <col min="11533" max="11533" width="52.75" style="937" customWidth="1"/>
    <col min="11534" max="11537" width="0" style="937" hidden="1" customWidth="1"/>
    <col min="11538" max="11538" width="12.25" style="937" customWidth="1"/>
    <col min="11539" max="11539" width="6.375" style="937" customWidth="1"/>
    <col min="11540" max="11540" width="12.25" style="937" customWidth="1"/>
    <col min="11541" max="11541" width="0" style="937" hidden="1" customWidth="1"/>
    <col min="11542" max="11542" width="3.75" style="937" customWidth="1"/>
    <col min="11543" max="11543" width="11.125" style="937" bestFit="1" customWidth="1"/>
    <col min="11544" max="11545" width="10.625" style="937"/>
    <col min="11546" max="11546" width="11.125" style="937" customWidth="1"/>
    <col min="11547" max="11776" width="10.625" style="937"/>
    <col min="11777" max="11784" width="0" style="937" hidden="1" customWidth="1"/>
    <col min="11785" max="11785" width="3.75" style="937" customWidth="1"/>
    <col min="11786" max="11786" width="3.875" style="937" customWidth="1"/>
    <col min="11787" max="11787" width="3.75" style="937" customWidth="1"/>
    <col min="11788" max="11788" width="12.75" style="937" customWidth="1"/>
    <col min="11789" max="11789" width="52.75" style="937" customWidth="1"/>
    <col min="11790" max="11793" width="0" style="937" hidden="1" customWidth="1"/>
    <col min="11794" max="11794" width="12.25" style="937" customWidth="1"/>
    <col min="11795" max="11795" width="6.375" style="937" customWidth="1"/>
    <col min="11796" max="11796" width="12.25" style="937" customWidth="1"/>
    <col min="11797" max="11797" width="0" style="937" hidden="1" customWidth="1"/>
    <col min="11798" max="11798" width="3.75" style="937" customWidth="1"/>
    <col min="11799" max="11799" width="11.125" style="937" bestFit="1" customWidth="1"/>
    <col min="11800" max="11801" width="10.625" style="937"/>
    <col min="11802" max="11802" width="11.125" style="937" customWidth="1"/>
    <col min="11803" max="12032" width="10.625" style="937"/>
    <col min="12033" max="12040" width="0" style="937" hidden="1" customWidth="1"/>
    <col min="12041" max="12041" width="3.75" style="937" customWidth="1"/>
    <col min="12042" max="12042" width="3.875" style="937" customWidth="1"/>
    <col min="12043" max="12043" width="3.75" style="937" customWidth="1"/>
    <col min="12044" max="12044" width="12.75" style="937" customWidth="1"/>
    <col min="12045" max="12045" width="52.75" style="937" customWidth="1"/>
    <col min="12046" max="12049" width="0" style="937" hidden="1" customWidth="1"/>
    <col min="12050" max="12050" width="12.25" style="937" customWidth="1"/>
    <col min="12051" max="12051" width="6.375" style="937" customWidth="1"/>
    <col min="12052" max="12052" width="12.25" style="937" customWidth="1"/>
    <col min="12053" max="12053" width="0" style="937" hidden="1" customWidth="1"/>
    <col min="12054" max="12054" width="3.75" style="937" customWidth="1"/>
    <col min="12055" max="12055" width="11.125" style="937" bestFit="1" customWidth="1"/>
    <col min="12056" max="12057" width="10.625" style="937"/>
    <col min="12058" max="12058" width="11.125" style="937" customWidth="1"/>
    <col min="12059" max="12288" width="10.625" style="937"/>
    <col min="12289" max="12296" width="0" style="937" hidden="1" customWidth="1"/>
    <col min="12297" max="12297" width="3.75" style="937" customWidth="1"/>
    <col min="12298" max="12298" width="3.875" style="937" customWidth="1"/>
    <col min="12299" max="12299" width="3.75" style="937" customWidth="1"/>
    <col min="12300" max="12300" width="12.75" style="937" customWidth="1"/>
    <col min="12301" max="12301" width="52.75" style="937" customWidth="1"/>
    <col min="12302" max="12305" width="0" style="937" hidden="1" customWidth="1"/>
    <col min="12306" max="12306" width="12.25" style="937" customWidth="1"/>
    <col min="12307" max="12307" width="6.375" style="937" customWidth="1"/>
    <col min="12308" max="12308" width="12.25" style="937" customWidth="1"/>
    <col min="12309" max="12309" width="0" style="937" hidden="1" customWidth="1"/>
    <col min="12310" max="12310" width="3.75" style="937" customWidth="1"/>
    <col min="12311" max="12311" width="11.125" style="937" bestFit="1" customWidth="1"/>
    <col min="12312" max="12313" width="10.625" style="937"/>
    <col min="12314" max="12314" width="11.125" style="937" customWidth="1"/>
    <col min="12315" max="12544" width="10.625" style="937"/>
    <col min="12545" max="12552" width="0" style="937" hidden="1" customWidth="1"/>
    <col min="12553" max="12553" width="3.75" style="937" customWidth="1"/>
    <col min="12554" max="12554" width="3.875" style="937" customWidth="1"/>
    <col min="12555" max="12555" width="3.75" style="937" customWidth="1"/>
    <col min="12556" max="12556" width="12.75" style="937" customWidth="1"/>
    <col min="12557" max="12557" width="52.75" style="937" customWidth="1"/>
    <col min="12558" max="12561" width="0" style="937" hidden="1" customWidth="1"/>
    <col min="12562" max="12562" width="12.25" style="937" customWidth="1"/>
    <col min="12563" max="12563" width="6.375" style="937" customWidth="1"/>
    <col min="12564" max="12564" width="12.25" style="937" customWidth="1"/>
    <col min="12565" max="12565" width="0" style="937" hidden="1" customWidth="1"/>
    <col min="12566" max="12566" width="3.75" style="937" customWidth="1"/>
    <col min="12567" max="12567" width="11.125" style="937" bestFit="1" customWidth="1"/>
    <col min="12568" max="12569" width="10.625" style="937"/>
    <col min="12570" max="12570" width="11.125" style="937" customWidth="1"/>
    <col min="12571" max="12800" width="10.625" style="937"/>
    <col min="12801" max="12808" width="0" style="937" hidden="1" customWidth="1"/>
    <col min="12809" max="12809" width="3.75" style="937" customWidth="1"/>
    <col min="12810" max="12810" width="3.875" style="937" customWidth="1"/>
    <col min="12811" max="12811" width="3.75" style="937" customWidth="1"/>
    <col min="12812" max="12812" width="12.75" style="937" customWidth="1"/>
    <col min="12813" max="12813" width="52.75" style="937" customWidth="1"/>
    <col min="12814" max="12817" width="0" style="937" hidden="1" customWidth="1"/>
    <col min="12818" max="12818" width="12.25" style="937" customWidth="1"/>
    <col min="12819" max="12819" width="6.375" style="937" customWidth="1"/>
    <col min="12820" max="12820" width="12.25" style="937" customWidth="1"/>
    <col min="12821" max="12821" width="0" style="937" hidden="1" customWidth="1"/>
    <col min="12822" max="12822" width="3.75" style="937" customWidth="1"/>
    <col min="12823" max="12823" width="11.125" style="937" bestFit="1" customWidth="1"/>
    <col min="12824" max="12825" width="10.625" style="937"/>
    <col min="12826" max="12826" width="11.125" style="937" customWidth="1"/>
    <col min="12827" max="13056" width="10.625" style="937"/>
    <col min="13057" max="13064" width="0" style="937" hidden="1" customWidth="1"/>
    <col min="13065" max="13065" width="3.75" style="937" customWidth="1"/>
    <col min="13066" max="13066" width="3.875" style="937" customWidth="1"/>
    <col min="13067" max="13067" width="3.75" style="937" customWidth="1"/>
    <col min="13068" max="13068" width="12.75" style="937" customWidth="1"/>
    <col min="13069" max="13069" width="52.75" style="937" customWidth="1"/>
    <col min="13070" max="13073" width="0" style="937" hidden="1" customWidth="1"/>
    <col min="13074" max="13074" width="12.25" style="937" customWidth="1"/>
    <col min="13075" max="13075" width="6.375" style="937" customWidth="1"/>
    <col min="13076" max="13076" width="12.25" style="937" customWidth="1"/>
    <col min="13077" max="13077" width="0" style="937" hidden="1" customWidth="1"/>
    <col min="13078" max="13078" width="3.75" style="937" customWidth="1"/>
    <col min="13079" max="13079" width="11.125" style="937" bestFit="1" customWidth="1"/>
    <col min="13080" max="13081" width="10.625" style="937"/>
    <col min="13082" max="13082" width="11.125" style="937" customWidth="1"/>
    <col min="13083" max="13312" width="10.625" style="937"/>
    <col min="13313" max="13320" width="0" style="937" hidden="1" customWidth="1"/>
    <col min="13321" max="13321" width="3.75" style="937" customWidth="1"/>
    <col min="13322" max="13322" width="3.875" style="937" customWidth="1"/>
    <col min="13323" max="13323" width="3.75" style="937" customWidth="1"/>
    <col min="13324" max="13324" width="12.75" style="937" customWidth="1"/>
    <col min="13325" max="13325" width="52.75" style="937" customWidth="1"/>
    <col min="13326" max="13329" width="0" style="937" hidden="1" customWidth="1"/>
    <col min="13330" max="13330" width="12.25" style="937" customWidth="1"/>
    <col min="13331" max="13331" width="6.375" style="937" customWidth="1"/>
    <col min="13332" max="13332" width="12.25" style="937" customWidth="1"/>
    <col min="13333" max="13333" width="0" style="937" hidden="1" customWidth="1"/>
    <col min="13334" max="13334" width="3.75" style="937" customWidth="1"/>
    <col min="13335" max="13335" width="11.125" style="937" bestFit="1" customWidth="1"/>
    <col min="13336" max="13337" width="10.625" style="937"/>
    <col min="13338" max="13338" width="11.125" style="937" customWidth="1"/>
    <col min="13339" max="13568" width="10.625" style="937"/>
    <col min="13569" max="13576" width="0" style="937" hidden="1" customWidth="1"/>
    <col min="13577" max="13577" width="3.75" style="937" customWidth="1"/>
    <col min="13578" max="13578" width="3.875" style="937" customWidth="1"/>
    <col min="13579" max="13579" width="3.75" style="937" customWidth="1"/>
    <col min="13580" max="13580" width="12.75" style="937" customWidth="1"/>
    <col min="13581" max="13581" width="52.75" style="937" customWidth="1"/>
    <col min="13582" max="13585" width="0" style="937" hidden="1" customWidth="1"/>
    <col min="13586" max="13586" width="12.25" style="937" customWidth="1"/>
    <col min="13587" max="13587" width="6.375" style="937" customWidth="1"/>
    <col min="13588" max="13588" width="12.25" style="937" customWidth="1"/>
    <col min="13589" max="13589" width="0" style="937" hidden="1" customWidth="1"/>
    <col min="13590" max="13590" width="3.75" style="937" customWidth="1"/>
    <col min="13591" max="13591" width="11.125" style="937" bestFit="1" customWidth="1"/>
    <col min="13592" max="13593" width="10.625" style="937"/>
    <col min="13594" max="13594" width="11.125" style="937" customWidth="1"/>
    <col min="13595" max="13824" width="10.625" style="937"/>
    <col min="13825" max="13832" width="0" style="937" hidden="1" customWidth="1"/>
    <col min="13833" max="13833" width="3.75" style="937" customWidth="1"/>
    <col min="13834" max="13834" width="3.875" style="937" customWidth="1"/>
    <col min="13835" max="13835" width="3.75" style="937" customWidth="1"/>
    <col min="13836" max="13836" width="12.75" style="937" customWidth="1"/>
    <col min="13837" max="13837" width="52.75" style="937" customWidth="1"/>
    <col min="13838" max="13841" width="0" style="937" hidden="1" customWidth="1"/>
    <col min="13842" max="13842" width="12.25" style="937" customWidth="1"/>
    <col min="13843" max="13843" width="6.375" style="937" customWidth="1"/>
    <col min="13844" max="13844" width="12.25" style="937" customWidth="1"/>
    <col min="13845" max="13845" width="0" style="937" hidden="1" customWidth="1"/>
    <col min="13846" max="13846" width="3.75" style="937" customWidth="1"/>
    <col min="13847" max="13847" width="11.125" style="937" bestFit="1" customWidth="1"/>
    <col min="13848" max="13849" width="10.625" style="937"/>
    <col min="13850" max="13850" width="11.125" style="937" customWidth="1"/>
    <col min="13851" max="14080" width="10.625" style="937"/>
    <col min="14081" max="14088" width="0" style="937" hidden="1" customWidth="1"/>
    <col min="14089" max="14089" width="3.75" style="937" customWidth="1"/>
    <col min="14090" max="14090" width="3.875" style="937" customWidth="1"/>
    <col min="14091" max="14091" width="3.75" style="937" customWidth="1"/>
    <col min="14092" max="14092" width="12.75" style="937" customWidth="1"/>
    <col min="14093" max="14093" width="52.75" style="937" customWidth="1"/>
    <col min="14094" max="14097" width="0" style="937" hidden="1" customWidth="1"/>
    <col min="14098" max="14098" width="12.25" style="937" customWidth="1"/>
    <col min="14099" max="14099" width="6.375" style="937" customWidth="1"/>
    <col min="14100" max="14100" width="12.25" style="937" customWidth="1"/>
    <col min="14101" max="14101" width="0" style="937" hidden="1" customWidth="1"/>
    <col min="14102" max="14102" width="3.75" style="937" customWidth="1"/>
    <col min="14103" max="14103" width="11.125" style="937" bestFit="1" customWidth="1"/>
    <col min="14104" max="14105" width="10.625" style="937"/>
    <col min="14106" max="14106" width="11.125" style="937" customWidth="1"/>
    <col min="14107" max="14336" width="10.625" style="937"/>
    <col min="14337" max="14344" width="0" style="937" hidden="1" customWidth="1"/>
    <col min="14345" max="14345" width="3.75" style="937" customWidth="1"/>
    <col min="14346" max="14346" width="3.875" style="937" customWidth="1"/>
    <col min="14347" max="14347" width="3.75" style="937" customWidth="1"/>
    <col min="14348" max="14348" width="12.75" style="937" customWidth="1"/>
    <col min="14349" max="14349" width="52.75" style="937" customWidth="1"/>
    <col min="14350" max="14353" width="0" style="937" hidden="1" customWidth="1"/>
    <col min="14354" max="14354" width="12.25" style="937" customWidth="1"/>
    <col min="14355" max="14355" width="6.375" style="937" customWidth="1"/>
    <col min="14356" max="14356" width="12.25" style="937" customWidth="1"/>
    <col min="14357" max="14357" width="0" style="937" hidden="1" customWidth="1"/>
    <col min="14358" max="14358" width="3.75" style="937" customWidth="1"/>
    <col min="14359" max="14359" width="11.125" style="937" bestFit="1" customWidth="1"/>
    <col min="14360" max="14361" width="10.625" style="937"/>
    <col min="14362" max="14362" width="11.125" style="937" customWidth="1"/>
    <col min="14363" max="14592" width="10.625" style="937"/>
    <col min="14593" max="14600" width="0" style="937" hidden="1" customWidth="1"/>
    <col min="14601" max="14601" width="3.75" style="937" customWidth="1"/>
    <col min="14602" max="14602" width="3.875" style="937" customWidth="1"/>
    <col min="14603" max="14603" width="3.75" style="937" customWidth="1"/>
    <col min="14604" max="14604" width="12.75" style="937" customWidth="1"/>
    <col min="14605" max="14605" width="52.75" style="937" customWidth="1"/>
    <col min="14606" max="14609" width="0" style="937" hidden="1" customWidth="1"/>
    <col min="14610" max="14610" width="12.25" style="937" customWidth="1"/>
    <col min="14611" max="14611" width="6.375" style="937" customWidth="1"/>
    <col min="14612" max="14612" width="12.25" style="937" customWidth="1"/>
    <col min="14613" max="14613" width="0" style="937" hidden="1" customWidth="1"/>
    <col min="14614" max="14614" width="3.75" style="937" customWidth="1"/>
    <col min="14615" max="14615" width="11.125" style="937" bestFit="1" customWidth="1"/>
    <col min="14616" max="14617" width="10.625" style="937"/>
    <col min="14618" max="14618" width="11.125" style="937" customWidth="1"/>
    <col min="14619" max="14848" width="10.625" style="937"/>
    <col min="14849" max="14856" width="0" style="937" hidden="1" customWidth="1"/>
    <col min="14857" max="14857" width="3.75" style="937" customWidth="1"/>
    <col min="14858" max="14858" width="3.875" style="937" customWidth="1"/>
    <col min="14859" max="14859" width="3.75" style="937" customWidth="1"/>
    <col min="14860" max="14860" width="12.75" style="937" customWidth="1"/>
    <col min="14861" max="14861" width="52.75" style="937" customWidth="1"/>
    <col min="14862" max="14865" width="0" style="937" hidden="1" customWidth="1"/>
    <col min="14866" max="14866" width="12.25" style="937" customWidth="1"/>
    <col min="14867" max="14867" width="6.375" style="937" customWidth="1"/>
    <col min="14868" max="14868" width="12.25" style="937" customWidth="1"/>
    <col min="14869" max="14869" width="0" style="937" hidden="1" customWidth="1"/>
    <col min="14870" max="14870" width="3.75" style="937" customWidth="1"/>
    <col min="14871" max="14871" width="11.125" style="937" bestFit="1" customWidth="1"/>
    <col min="14872" max="14873" width="10.625" style="937"/>
    <col min="14874" max="14874" width="11.125" style="937" customWidth="1"/>
    <col min="14875" max="15104" width="10.625" style="937"/>
    <col min="15105" max="15112" width="0" style="937" hidden="1" customWidth="1"/>
    <col min="15113" max="15113" width="3.75" style="937" customWidth="1"/>
    <col min="15114" max="15114" width="3.875" style="937" customWidth="1"/>
    <col min="15115" max="15115" width="3.75" style="937" customWidth="1"/>
    <col min="15116" max="15116" width="12.75" style="937" customWidth="1"/>
    <col min="15117" max="15117" width="52.75" style="937" customWidth="1"/>
    <col min="15118" max="15121" width="0" style="937" hidden="1" customWidth="1"/>
    <col min="15122" max="15122" width="12.25" style="937" customWidth="1"/>
    <col min="15123" max="15123" width="6.375" style="937" customWidth="1"/>
    <col min="15124" max="15124" width="12.25" style="937" customWidth="1"/>
    <col min="15125" max="15125" width="0" style="937" hidden="1" customWidth="1"/>
    <col min="15126" max="15126" width="3.75" style="937" customWidth="1"/>
    <col min="15127" max="15127" width="11.125" style="937" bestFit="1" customWidth="1"/>
    <col min="15128" max="15129" width="10.625" style="937"/>
    <col min="15130" max="15130" width="11.125" style="937" customWidth="1"/>
    <col min="15131" max="15360" width="10.625" style="937"/>
    <col min="15361" max="15368" width="0" style="937" hidden="1" customWidth="1"/>
    <col min="15369" max="15369" width="3.75" style="937" customWidth="1"/>
    <col min="15370" max="15370" width="3.875" style="937" customWidth="1"/>
    <col min="15371" max="15371" width="3.75" style="937" customWidth="1"/>
    <col min="15372" max="15372" width="12.75" style="937" customWidth="1"/>
    <col min="15373" max="15373" width="52.75" style="937" customWidth="1"/>
    <col min="15374" max="15377" width="0" style="937" hidden="1" customWidth="1"/>
    <col min="15378" max="15378" width="12.25" style="937" customWidth="1"/>
    <col min="15379" max="15379" width="6.375" style="937" customWidth="1"/>
    <col min="15380" max="15380" width="12.25" style="937" customWidth="1"/>
    <col min="15381" max="15381" width="0" style="937" hidden="1" customWidth="1"/>
    <col min="15382" max="15382" width="3.75" style="937" customWidth="1"/>
    <col min="15383" max="15383" width="11.125" style="937" bestFit="1" customWidth="1"/>
    <col min="15384" max="15385" width="10.625" style="937"/>
    <col min="15386" max="15386" width="11.125" style="937" customWidth="1"/>
    <col min="15387" max="15616" width="10.625" style="937"/>
    <col min="15617" max="15624" width="0" style="937" hidden="1" customWidth="1"/>
    <col min="15625" max="15625" width="3.75" style="937" customWidth="1"/>
    <col min="15626" max="15626" width="3.875" style="937" customWidth="1"/>
    <col min="15627" max="15627" width="3.75" style="937" customWidth="1"/>
    <col min="15628" max="15628" width="12.75" style="937" customWidth="1"/>
    <col min="15629" max="15629" width="52.75" style="937" customWidth="1"/>
    <col min="15630" max="15633" width="0" style="937" hidden="1" customWidth="1"/>
    <col min="15634" max="15634" width="12.25" style="937" customWidth="1"/>
    <col min="15635" max="15635" width="6.375" style="937" customWidth="1"/>
    <col min="15636" max="15636" width="12.25" style="937" customWidth="1"/>
    <col min="15637" max="15637" width="0" style="937" hidden="1" customWidth="1"/>
    <col min="15638" max="15638" width="3.75" style="937" customWidth="1"/>
    <col min="15639" max="15639" width="11.125" style="937" bestFit="1" customWidth="1"/>
    <col min="15640" max="15641" width="10.625" style="937"/>
    <col min="15642" max="15642" width="11.125" style="937" customWidth="1"/>
    <col min="15643" max="15872" width="10.625" style="937"/>
    <col min="15873" max="15880" width="0" style="937" hidden="1" customWidth="1"/>
    <col min="15881" max="15881" width="3.75" style="937" customWidth="1"/>
    <col min="15882" max="15882" width="3.875" style="937" customWidth="1"/>
    <col min="15883" max="15883" width="3.75" style="937" customWidth="1"/>
    <col min="15884" max="15884" width="12.75" style="937" customWidth="1"/>
    <col min="15885" max="15885" width="52.75" style="937" customWidth="1"/>
    <col min="15886" max="15889" width="0" style="937" hidden="1" customWidth="1"/>
    <col min="15890" max="15890" width="12.25" style="937" customWidth="1"/>
    <col min="15891" max="15891" width="6.375" style="937" customWidth="1"/>
    <col min="15892" max="15892" width="12.25" style="937" customWidth="1"/>
    <col min="15893" max="15893" width="0" style="937" hidden="1" customWidth="1"/>
    <col min="15894" max="15894" width="3.75" style="937" customWidth="1"/>
    <col min="15895" max="15895" width="11.125" style="937" bestFit="1" customWidth="1"/>
    <col min="15896" max="15897" width="10.625" style="937"/>
    <col min="15898" max="15898" width="11.125" style="937" customWidth="1"/>
    <col min="15899" max="16128" width="10.625" style="937"/>
    <col min="16129" max="16136" width="0" style="937" hidden="1" customWidth="1"/>
    <col min="16137" max="16137" width="3.75" style="937" customWidth="1"/>
    <col min="16138" max="16138" width="3.875" style="937" customWidth="1"/>
    <col min="16139" max="16139" width="3.75" style="937" customWidth="1"/>
    <col min="16140" max="16140" width="12.75" style="937" customWidth="1"/>
    <col min="16141" max="16141" width="52.75" style="937" customWidth="1"/>
    <col min="16142" max="16145" width="0" style="937" hidden="1" customWidth="1"/>
    <col min="16146" max="16146" width="12.25" style="937" customWidth="1"/>
    <col min="16147" max="16147" width="6.375" style="937" customWidth="1"/>
    <col min="16148" max="16148" width="12.25" style="937" customWidth="1"/>
    <col min="16149" max="16149" width="0" style="937" hidden="1" customWidth="1"/>
    <col min="16150" max="16150" width="3.75" style="937" customWidth="1"/>
    <col min="16151" max="16151" width="11.125" style="937" bestFit="1" customWidth="1"/>
    <col min="16152" max="16153" width="10.625" style="937"/>
    <col min="16154" max="16154" width="11.125" style="937" customWidth="1"/>
    <col min="16155" max="16384" width="10.625" style="937"/>
  </cols>
  <sheetData>
    <row r="1" spans="1:34" hidden="1">
      <c r="Q1" s="730"/>
      <c r="R1" s="730"/>
    </row>
    <row r="2" spans="1:34" hidden="1">
      <c r="U2" s="730"/>
    </row>
    <row r="3" spans="1:34" hidden="1"/>
    <row r="4" spans="1:34" ht="2.95" customHeight="1">
      <c r="J4" s="942"/>
      <c r="K4" s="942"/>
      <c r="L4" s="938"/>
      <c r="M4" s="938"/>
      <c r="N4" s="938"/>
      <c r="O4" s="945"/>
      <c r="P4" s="945"/>
      <c r="Q4" s="945"/>
      <c r="R4" s="945"/>
      <c r="S4" s="945"/>
      <c r="T4" s="945"/>
      <c r="U4" s="945"/>
    </row>
    <row r="5" spans="1:34" ht="26.2" customHeight="1">
      <c r="J5" s="942"/>
      <c r="K5" s="942"/>
      <c r="L5" s="1308" t="s">
        <v>717</v>
      </c>
      <c r="M5" s="1308"/>
      <c r="N5" s="1308"/>
      <c r="O5" s="1308"/>
      <c r="P5" s="1308"/>
      <c r="Q5" s="1308"/>
      <c r="R5" s="1308"/>
      <c r="S5" s="1308"/>
      <c r="T5" s="1308"/>
      <c r="U5" s="632"/>
    </row>
    <row r="6" spans="1:34" ht="2.95" customHeight="1">
      <c r="J6" s="942"/>
      <c r="K6" s="942"/>
      <c r="L6" s="938"/>
      <c r="M6" s="938"/>
      <c r="N6" s="938"/>
      <c r="O6" s="717"/>
      <c r="P6" s="717"/>
      <c r="Q6" s="717"/>
      <c r="R6" s="717"/>
      <c r="S6" s="717"/>
      <c r="T6" s="717"/>
      <c r="U6" s="717"/>
      <c r="V6" s="945"/>
    </row>
    <row r="7" spans="1:34" s="745" customFormat="1" ht="4.5999999999999996" hidden="1">
      <c r="A7" s="1120"/>
      <c r="B7" s="1120"/>
      <c r="C7" s="1120"/>
      <c r="D7" s="1120"/>
      <c r="E7" s="1120"/>
      <c r="F7" s="1120"/>
      <c r="G7" s="1120"/>
      <c r="H7" s="1120"/>
      <c r="L7" s="1170"/>
      <c r="M7" s="1045"/>
      <c r="O7" s="1284"/>
      <c r="P7" s="1284"/>
      <c r="Q7" s="1284"/>
      <c r="R7" s="1284"/>
      <c r="S7" s="1284"/>
      <c r="T7" s="1284"/>
      <c r="U7" s="779"/>
      <c r="V7" s="779"/>
      <c r="X7" s="1120"/>
      <c r="Y7" s="1120"/>
      <c r="Z7" s="1120"/>
      <c r="AA7" s="1120"/>
      <c r="AB7" s="1120"/>
    </row>
    <row r="8" spans="1:34" s="954" customFormat="1" ht="19">
      <c r="A8" s="960"/>
      <c r="B8" s="960"/>
      <c r="C8" s="960"/>
      <c r="D8" s="960"/>
      <c r="E8" s="960"/>
      <c r="F8" s="960"/>
      <c r="G8" s="960"/>
      <c r="H8" s="960"/>
      <c r="L8" s="468"/>
      <c r="M8" s="585" t="str">
        <f>"Дата подачи заявления об "&amp;IF(datePr_ch="","утверждении","изменении") &amp; " тарифов"</f>
        <v>Дата подачи заявления об утверждении тарифов</v>
      </c>
      <c r="N8" s="1124"/>
      <c r="O8" s="1285" t="str">
        <f>IF(datePr_ch="",IF(datePr="","",datePr),datePr_ch)</f>
        <v>26.04.2022</v>
      </c>
      <c r="P8" s="1285"/>
      <c r="Q8" s="1285"/>
      <c r="R8" s="1285"/>
      <c r="S8" s="1285"/>
      <c r="T8" s="1285"/>
      <c r="U8" s="729"/>
      <c r="V8" s="729"/>
      <c r="W8" s="488"/>
      <c r="X8" s="960"/>
      <c r="Y8" s="960"/>
      <c r="Z8" s="960"/>
      <c r="AA8" s="960"/>
      <c r="AB8" s="960"/>
      <c r="AC8" s="960"/>
      <c r="AD8" s="960"/>
      <c r="AE8" s="960"/>
      <c r="AF8" s="960"/>
      <c r="AG8" s="960"/>
      <c r="AH8" s="960"/>
    </row>
    <row r="9" spans="1:34" s="954" customFormat="1" ht="23.6">
      <c r="A9" s="960"/>
      <c r="B9" s="960"/>
      <c r="C9" s="960"/>
      <c r="D9" s="960"/>
      <c r="E9" s="960"/>
      <c r="F9" s="960"/>
      <c r="G9" s="960"/>
      <c r="H9" s="960"/>
      <c r="L9" s="723"/>
      <c r="M9" s="585" t="str">
        <f>"Номер подачи заявления об "&amp;IF(numberPr_ch="","утверждении","изменении") &amp; " тарифов"</f>
        <v>Номер подачи заявления об утверждении тарифов</v>
      </c>
      <c r="N9" s="1124"/>
      <c r="O9" s="1285" t="str">
        <f>IF(numberPr_ch="",IF(numberPr="","",numberPr),numberPr_ch)</f>
        <v>945</v>
      </c>
      <c r="P9" s="1285"/>
      <c r="Q9" s="1285"/>
      <c r="R9" s="1285"/>
      <c r="S9" s="1285"/>
      <c r="T9" s="1285"/>
      <c r="U9" s="729"/>
      <c r="V9" s="729"/>
      <c r="W9" s="488"/>
      <c r="X9" s="960"/>
      <c r="Y9" s="960"/>
      <c r="Z9" s="960"/>
      <c r="AA9" s="960"/>
      <c r="AB9" s="960"/>
      <c r="AC9" s="960"/>
      <c r="AD9" s="960"/>
      <c r="AE9" s="960"/>
      <c r="AF9" s="960"/>
      <c r="AG9" s="960"/>
      <c r="AH9" s="960"/>
    </row>
    <row r="10" spans="1:34" s="745" customFormat="1" ht="4.5999999999999996" hidden="1">
      <c r="A10" s="1120"/>
      <c r="B10" s="1120"/>
      <c r="C10" s="1120"/>
      <c r="D10" s="1120"/>
      <c r="E10" s="1120"/>
      <c r="F10" s="1120"/>
      <c r="G10" s="1120"/>
      <c r="H10" s="1120"/>
      <c r="L10" s="1170"/>
      <c r="M10" s="1045"/>
      <c r="O10" s="1284"/>
      <c r="P10" s="1284"/>
      <c r="Q10" s="1284"/>
      <c r="R10" s="1284"/>
      <c r="S10" s="1284"/>
      <c r="T10" s="1284"/>
      <c r="U10" s="779"/>
      <c r="V10" s="779"/>
      <c r="X10" s="1120"/>
      <c r="Y10" s="1120"/>
      <c r="Z10" s="1120"/>
      <c r="AA10" s="1120"/>
      <c r="AB10" s="1120"/>
    </row>
    <row r="11" spans="1:34" s="954" customFormat="1" ht="11.8" hidden="1">
      <c r="A11" s="960"/>
      <c r="B11" s="960"/>
      <c r="C11" s="960"/>
      <c r="D11" s="960"/>
      <c r="E11" s="960"/>
      <c r="F11" s="960"/>
      <c r="G11" s="960"/>
      <c r="H11" s="960"/>
      <c r="L11" s="1309"/>
      <c r="M11" s="1309"/>
      <c r="N11" s="971"/>
      <c r="O11" s="729"/>
      <c r="P11" s="729"/>
      <c r="Q11" s="729"/>
      <c r="R11" s="729"/>
      <c r="S11" s="729"/>
      <c r="T11" s="729"/>
      <c r="U11" s="958" t="s">
        <v>371</v>
      </c>
      <c r="X11" s="960"/>
      <c r="Y11" s="960"/>
      <c r="Z11" s="960"/>
      <c r="AA11" s="960"/>
      <c r="AB11" s="960"/>
      <c r="AC11" s="960"/>
      <c r="AD11" s="960"/>
      <c r="AE11" s="960"/>
      <c r="AF11" s="960"/>
      <c r="AG11" s="960"/>
      <c r="AH11" s="960"/>
    </row>
    <row r="12" spans="1:34">
      <c r="J12" s="942"/>
      <c r="K12" s="942"/>
      <c r="L12" s="938"/>
      <c r="M12" s="938"/>
      <c r="N12" s="471"/>
      <c r="O12" s="1286"/>
      <c r="P12" s="1286"/>
      <c r="Q12" s="1286"/>
      <c r="R12" s="1286"/>
      <c r="S12" s="1286"/>
      <c r="T12" s="1286"/>
      <c r="U12" s="1286"/>
    </row>
    <row r="13" spans="1:34">
      <c r="J13" s="942"/>
      <c r="K13" s="942"/>
      <c r="L13" s="1225" t="s">
        <v>445</v>
      </c>
      <c r="M13" s="1225"/>
      <c r="N13" s="1225"/>
      <c r="O13" s="1225"/>
      <c r="P13" s="1225"/>
      <c r="Q13" s="1225"/>
      <c r="R13" s="1225"/>
      <c r="S13" s="1225"/>
      <c r="T13" s="1225"/>
      <c r="U13" s="1225"/>
      <c r="V13" s="1225"/>
      <c r="W13" s="1225" t="s">
        <v>446</v>
      </c>
    </row>
    <row r="14" spans="1:34" ht="14.25" customHeight="1">
      <c r="J14" s="942"/>
      <c r="K14" s="942"/>
      <c r="L14" s="1292" t="s">
        <v>91</v>
      </c>
      <c r="M14" s="1292" t="s">
        <v>602</v>
      </c>
      <c r="N14" s="629"/>
      <c r="O14" s="1293" t="s">
        <v>604</v>
      </c>
      <c r="P14" s="1294"/>
      <c r="Q14" s="1294"/>
      <c r="R14" s="1294"/>
      <c r="S14" s="1294"/>
      <c r="T14" s="1295"/>
      <c r="U14" s="1303" t="s">
        <v>339</v>
      </c>
      <c r="V14" s="1289" t="s">
        <v>274</v>
      </c>
      <c r="W14" s="1225"/>
    </row>
    <row r="15" spans="1:34" ht="14.25" customHeight="1">
      <c r="J15" s="942"/>
      <c r="K15" s="942"/>
      <c r="L15" s="1292"/>
      <c r="M15" s="1292"/>
      <c r="N15" s="630"/>
      <c r="O15" s="1298" t="s">
        <v>578</v>
      </c>
      <c r="P15" s="1296" t="s">
        <v>270</v>
      </c>
      <c r="Q15" s="1297"/>
      <c r="R15" s="1300" t="s">
        <v>615</v>
      </c>
      <c r="S15" s="1301"/>
      <c r="T15" s="1302"/>
      <c r="U15" s="1304"/>
      <c r="V15" s="1290"/>
      <c r="W15" s="1225"/>
    </row>
    <row r="16" spans="1:34" ht="33.75" customHeight="1">
      <c r="J16" s="942"/>
      <c r="K16" s="942"/>
      <c r="L16" s="1292"/>
      <c r="M16" s="1292"/>
      <c r="N16" s="631"/>
      <c r="O16" s="1299"/>
      <c r="P16" s="718" t="s">
        <v>579</v>
      </c>
      <c r="Q16" s="718" t="s">
        <v>6</v>
      </c>
      <c r="R16" s="975" t="s">
        <v>273</v>
      </c>
      <c r="S16" s="1287" t="s">
        <v>272</v>
      </c>
      <c r="T16" s="1288"/>
      <c r="U16" s="1305"/>
      <c r="V16" s="1291"/>
      <c r="W16" s="1225"/>
    </row>
    <row r="17" spans="1:36">
      <c r="J17" s="942"/>
      <c r="K17" s="537">
        <v>1</v>
      </c>
      <c r="L17" s="615" t="s">
        <v>92</v>
      </c>
      <c r="M17" s="615" t="s">
        <v>48</v>
      </c>
      <c r="N17" s="617" t="str">
        <f ca="1">OFFSET(N17,0,-1)</f>
        <v>2</v>
      </c>
      <c r="O17" s="972">
        <f ca="1">OFFSET(O17,0,-1)+1</f>
        <v>3</v>
      </c>
      <c r="P17" s="972">
        <f ca="1">OFFSET(P17,0,-1)+1</f>
        <v>4</v>
      </c>
      <c r="Q17" s="972">
        <f ca="1">OFFSET(Q17,0,-1)+1</f>
        <v>5</v>
      </c>
      <c r="R17" s="972">
        <f ca="1">OFFSET(R17,0,-1)+1</f>
        <v>6</v>
      </c>
      <c r="S17" s="1310">
        <f ca="1">OFFSET(S17,0,-1)+1</f>
        <v>7</v>
      </c>
      <c r="T17" s="1310"/>
      <c r="U17" s="972">
        <f ca="1">OFFSET(U17,0,-2)+1</f>
        <v>8</v>
      </c>
      <c r="V17" s="617">
        <f ca="1">OFFSET(V17,0,-1)</f>
        <v>8</v>
      </c>
      <c r="W17" s="972">
        <f ca="1">OFFSET(W17,0,-1)+1</f>
        <v>9</v>
      </c>
    </row>
    <row r="18" spans="1:36" ht="23.6">
      <c r="A18" s="1311">
        <v>1</v>
      </c>
      <c r="B18" s="962"/>
      <c r="C18" s="962"/>
      <c r="D18" s="962"/>
      <c r="E18" s="928"/>
      <c r="F18" s="973"/>
      <c r="G18" s="973"/>
      <c r="H18" s="973"/>
      <c r="I18" s="930"/>
      <c r="J18" s="926"/>
      <c r="K18" s="910"/>
      <c r="L18" s="977">
        <f>mergeValue(A18)</f>
        <v>1</v>
      </c>
      <c r="M18" s="609" t="s">
        <v>19</v>
      </c>
      <c r="N18" s="614"/>
      <c r="O18" s="1312"/>
      <c r="P18" s="1312"/>
      <c r="Q18" s="1312"/>
      <c r="R18" s="1312"/>
      <c r="S18" s="1312"/>
      <c r="T18" s="1312"/>
      <c r="U18" s="1312"/>
      <c r="V18" s="1312"/>
      <c r="W18" s="1128" t="s">
        <v>718</v>
      </c>
      <c r="Y18" s="776"/>
      <c r="Z18" s="776" t="str">
        <f t="shared" ref="Z18:Z31" si="0">IF(M18="","",M18 )</f>
        <v>Наименование тарифа</v>
      </c>
      <c r="AA18" s="776"/>
      <c r="AB18" s="776"/>
      <c r="AC18" s="776"/>
      <c r="AI18" s="955"/>
      <c r="AJ18" s="955"/>
    </row>
    <row r="19" spans="1:36" ht="23.6">
      <c r="A19" s="1311"/>
      <c r="B19" s="1311">
        <v>1</v>
      </c>
      <c r="C19" s="962"/>
      <c r="D19" s="962"/>
      <c r="E19" s="973"/>
      <c r="F19" s="973"/>
      <c r="G19" s="973"/>
      <c r="H19" s="973"/>
      <c r="I19" s="968"/>
      <c r="J19" s="901"/>
      <c r="K19" s="904"/>
      <c r="L19" s="977" t="str">
        <f>mergeValue(A19) &amp;"."&amp; mergeValue(B19)</f>
        <v>1.1</v>
      </c>
      <c r="M19" s="657" t="s">
        <v>15</v>
      </c>
      <c r="N19" s="614"/>
      <c r="O19" s="1312"/>
      <c r="P19" s="1312"/>
      <c r="Q19" s="1312"/>
      <c r="R19" s="1312"/>
      <c r="S19" s="1312"/>
      <c r="T19" s="1312"/>
      <c r="U19" s="1312"/>
      <c r="V19" s="1312"/>
      <c r="W19" s="1128" t="s">
        <v>459</v>
      </c>
      <c r="Y19" s="776"/>
      <c r="Z19" s="776" t="str">
        <f t="shared" si="0"/>
        <v>Территория действия тарифа</v>
      </c>
      <c r="AA19" s="776"/>
      <c r="AB19" s="776"/>
      <c r="AC19" s="776"/>
      <c r="AI19" s="955"/>
      <c r="AJ19" s="955"/>
    </row>
    <row r="20" spans="1:36" ht="23.6">
      <c r="A20" s="1311"/>
      <c r="B20" s="1311"/>
      <c r="C20" s="1311">
        <v>1</v>
      </c>
      <c r="D20" s="962"/>
      <c r="E20" s="973"/>
      <c r="F20" s="973"/>
      <c r="G20" s="973"/>
      <c r="H20" s="973"/>
      <c r="I20" s="909"/>
      <c r="J20" s="901"/>
      <c r="K20" s="904"/>
      <c r="L20" s="977" t="str">
        <f>mergeValue(A20) &amp;"."&amp; mergeValue(B20)&amp;"."&amp; mergeValue(C20)</f>
        <v>1.1.1</v>
      </c>
      <c r="M20" s="658" t="s">
        <v>7</v>
      </c>
      <c r="N20" s="614"/>
      <c r="O20" s="1312"/>
      <c r="P20" s="1312"/>
      <c r="Q20" s="1312"/>
      <c r="R20" s="1312"/>
      <c r="S20" s="1312"/>
      <c r="T20" s="1312"/>
      <c r="U20" s="1312"/>
      <c r="V20" s="1312"/>
      <c r="W20" s="1128" t="s">
        <v>600</v>
      </c>
      <c r="Y20" s="776"/>
      <c r="Z20" s="776" t="str">
        <f t="shared" si="0"/>
        <v xml:space="preserve">Наименование системы теплоснабжения </v>
      </c>
      <c r="AA20" s="776"/>
      <c r="AB20" s="776"/>
      <c r="AC20" s="776"/>
      <c r="AI20" s="955"/>
      <c r="AJ20" s="955"/>
    </row>
    <row r="21" spans="1:36" ht="23.6">
      <c r="A21" s="1311"/>
      <c r="B21" s="1311"/>
      <c r="C21" s="1311"/>
      <c r="D21" s="1311">
        <v>1</v>
      </c>
      <c r="E21" s="973"/>
      <c r="F21" s="973"/>
      <c r="G21" s="973"/>
      <c r="H21" s="973"/>
      <c r="I21" s="909"/>
      <c r="J21" s="901"/>
      <c r="K21" s="904"/>
      <c r="L21" s="977" t="str">
        <f>mergeValue(A21) &amp;"."&amp; mergeValue(B21)&amp;"."&amp; mergeValue(C21)&amp;"."&amp; mergeValue(D21)</f>
        <v>1.1.1.1</v>
      </c>
      <c r="M21" s="659" t="s">
        <v>21</v>
      </c>
      <c r="N21" s="614"/>
      <c r="O21" s="1312"/>
      <c r="P21" s="1312"/>
      <c r="Q21" s="1312"/>
      <c r="R21" s="1312"/>
      <c r="S21" s="1312"/>
      <c r="T21" s="1312"/>
      <c r="U21" s="1312"/>
      <c r="V21" s="1312"/>
      <c r="W21" s="1128" t="s">
        <v>601</v>
      </c>
      <c r="Y21" s="776"/>
      <c r="Z21" s="776" t="str">
        <f t="shared" si="0"/>
        <v xml:space="preserve">Источник тепловой энергии  </v>
      </c>
      <c r="AA21" s="776"/>
      <c r="AB21" s="776"/>
      <c r="AC21" s="776"/>
      <c r="AI21" s="955"/>
      <c r="AJ21" s="955"/>
    </row>
    <row r="22" spans="1:36" ht="82.5">
      <c r="A22" s="1311"/>
      <c r="B22" s="1311"/>
      <c r="C22" s="1311"/>
      <c r="D22" s="1311"/>
      <c r="E22" s="1311">
        <v>1</v>
      </c>
      <c r="F22" s="973"/>
      <c r="G22" s="973"/>
      <c r="H22" s="962">
        <v>1</v>
      </c>
      <c r="I22" s="1311">
        <v>1</v>
      </c>
      <c r="J22" s="973"/>
      <c r="K22" s="912"/>
      <c r="L22" s="977" t="str">
        <f>mergeValue(A22) &amp;"."&amp; mergeValue(B22)&amp;"."&amp; mergeValue(C22)&amp;"."&amp; mergeValue(D22)&amp;"."&amp; mergeValue(E22)</f>
        <v>1.1.1.1.1</v>
      </c>
      <c r="M22" s="523" t="s">
        <v>8</v>
      </c>
      <c r="N22" s="614"/>
      <c r="O22" s="1313"/>
      <c r="P22" s="1313"/>
      <c r="Q22" s="1313"/>
      <c r="R22" s="1313"/>
      <c r="S22" s="1313"/>
      <c r="T22" s="1313"/>
      <c r="U22" s="1313"/>
      <c r="V22" s="1313"/>
      <c r="W22" s="1128" t="s">
        <v>719</v>
      </c>
      <c r="Y22" s="776"/>
      <c r="Z22" s="776" t="str">
        <f t="shared" si="0"/>
        <v>Схема подключения теплопотребляющей установки к коллектору источника тепловой энергии</v>
      </c>
      <c r="AA22" s="776"/>
      <c r="AB22" s="776"/>
      <c r="AC22" s="776"/>
      <c r="AI22" s="955"/>
      <c r="AJ22" s="955"/>
    </row>
    <row r="23" spans="1:36" ht="35.35">
      <c r="A23" s="1311"/>
      <c r="B23" s="1311"/>
      <c r="C23" s="1311"/>
      <c r="D23" s="1311"/>
      <c r="E23" s="1311"/>
      <c r="F23" s="1311">
        <v>1</v>
      </c>
      <c r="G23" s="962"/>
      <c r="H23" s="962"/>
      <c r="I23" s="1311"/>
      <c r="J23" s="1311">
        <v>1</v>
      </c>
      <c r="K23" s="913"/>
      <c r="L23" s="977" t="str">
        <f>mergeValue(A23) &amp;"."&amp; mergeValue(B23)&amp;"."&amp; mergeValue(C23)&amp;"."&amp; mergeValue(D23)&amp;"."&amp; mergeValue(E23)&amp;"."&amp; mergeValue(F23)</f>
        <v>1.1.1.1.1.1</v>
      </c>
      <c r="M23" s="524" t="s">
        <v>9</v>
      </c>
      <c r="N23" s="614"/>
      <c r="O23" s="1314"/>
      <c r="P23" s="1315"/>
      <c r="Q23" s="1315"/>
      <c r="R23" s="1315"/>
      <c r="S23" s="1315"/>
      <c r="T23" s="1315"/>
      <c r="U23" s="1315"/>
      <c r="V23" s="1316"/>
      <c r="W23" s="1128" t="s">
        <v>720</v>
      </c>
      <c r="Y23" s="776"/>
      <c r="Z23" s="776" t="str">
        <f t="shared" si="0"/>
        <v>Группа потребителей</v>
      </c>
      <c r="AA23" s="776"/>
      <c r="AB23" s="776"/>
      <c r="AC23" s="776"/>
      <c r="AI23" s="955"/>
      <c r="AJ23" s="955"/>
    </row>
    <row r="24" spans="1:36" ht="122.1" customHeight="1">
      <c r="A24" s="1311"/>
      <c r="B24" s="1311"/>
      <c r="C24" s="1311"/>
      <c r="D24" s="1311"/>
      <c r="E24" s="1311"/>
      <c r="F24" s="1311"/>
      <c r="G24" s="962">
        <v>1</v>
      </c>
      <c r="H24" s="962"/>
      <c r="I24" s="1311"/>
      <c r="J24" s="1311"/>
      <c r="K24" s="913">
        <v>1</v>
      </c>
      <c r="L24" s="977" t="str">
        <f>mergeValue(A24) &amp;"."&amp; mergeValue(B24)&amp;"."&amp; mergeValue(C24)&amp;"."&amp; mergeValue(D24)&amp;"."&amp; mergeValue(E24)&amp;"."&amp; mergeValue(F24)&amp;"."&amp; mergeValue(G24)</f>
        <v>1.1.1.1.1.1.1</v>
      </c>
      <c r="M24" s="1087"/>
      <c r="N24" s="614"/>
      <c r="O24" s="725"/>
      <c r="P24" s="725"/>
      <c r="Q24" s="1039"/>
      <c r="R24" s="1306"/>
      <c r="S24" s="1307" t="s">
        <v>83</v>
      </c>
      <c r="T24" s="1306"/>
      <c r="U24" s="1307" t="s">
        <v>84</v>
      </c>
      <c r="V24" s="725"/>
      <c r="W24" s="1281" t="s">
        <v>721</v>
      </c>
      <c r="X24" s="955" t="str">
        <f>strCheckDate(O25:V25)</f>
        <v/>
      </c>
      <c r="Y24" s="776"/>
      <c r="Z24" s="776" t="str">
        <f t="shared" si="0"/>
        <v/>
      </c>
      <c r="AA24" s="776"/>
      <c r="AB24" s="776"/>
      <c r="AC24" s="776"/>
      <c r="AI24" s="955"/>
      <c r="AJ24" s="955"/>
    </row>
    <row r="25" spans="1:36" ht="11.8" hidden="1">
      <c r="A25" s="1311"/>
      <c r="B25" s="1311"/>
      <c r="C25" s="1311"/>
      <c r="D25" s="1311"/>
      <c r="E25" s="1311"/>
      <c r="F25" s="1311"/>
      <c r="G25" s="962"/>
      <c r="H25" s="962"/>
      <c r="I25" s="1311"/>
      <c r="J25" s="1311"/>
      <c r="K25" s="913"/>
      <c r="L25" s="751"/>
      <c r="M25" s="614"/>
      <c r="N25" s="614"/>
      <c r="O25" s="725"/>
      <c r="P25" s="725"/>
      <c r="Q25" s="731" t="str">
        <f>R24 &amp; "-" &amp; T24</f>
        <v>-</v>
      </c>
      <c r="R25" s="1306"/>
      <c r="S25" s="1307"/>
      <c r="T25" s="1306"/>
      <c r="U25" s="1307"/>
      <c r="V25" s="725"/>
      <c r="W25" s="1282"/>
      <c r="Y25" s="776"/>
      <c r="Z25" s="776" t="str">
        <f t="shared" si="0"/>
        <v/>
      </c>
      <c r="AA25" s="776"/>
      <c r="AB25" s="776"/>
      <c r="AC25" s="776"/>
      <c r="AI25" s="955"/>
      <c r="AJ25" s="955"/>
    </row>
    <row r="26" spans="1:36" ht="15.05" customHeight="1">
      <c r="A26" s="1311"/>
      <c r="B26" s="1311"/>
      <c r="C26" s="1311"/>
      <c r="D26" s="1311"/>
      <c r="E26" s="1311"/>
      <c r="F26" s="1311"/>
      <c r="G26" s="973"/>
      <c r="H26" s="962"/>
      <c r="I26" s="1311"/>
      <c r="J26" s="1311"/>
      <c r="K26" s="912"/>
      <c r="L26" s="653"/>
      <c r="M26" s="526" t="s">
        <v>24</v>
      </c>
      <c r="N26" s="953"/>
      <c r="O26" s="953"/>
      <c r="P26" s="953"/>
      <c r="Q26" s="953"/>
      <c r="R26" s="953"/>
      <c r="S26" s="953"/>
      <c r="T26" s="953"/>
      <c r="U26" s="953"/>
      <c r="V26" s="724"/>
      <c r="W26" s="1283"/>
      <c r="Y26" s="776"/>
      <c r="Z26" s="776" t="str">
        <f t="shared" si="0"/>
        <v>Добавить вид теплоносителя (параметры теплоносителя)</v>
      </c>
      <c r="AA26" s="776"/>
      <c r="AB26" s="776"/>
      <c r="AC26" s="776"/>
      <c r="AI26" s="955"/>
      <c r="AJ26" s="955"/>
    </row>
    <row r="27" spans="1:36" ht="15.05" customHeight="1">
      <c r="A27" s="1311"/>
      <c r="B27" s="1311"/>
      <c r="C27" s="1311"/>
      <c r="D27" s="1311"/>
      <c r="E27" s="1311"/>
      <c r="F27" s="973"/>
      <c r="G27" s="973"/>
      <c r="H27" s="962"/>
      <c r="I27" s="1311"/>
      <c r="J27" s="973"/>
      <c r="K27" s="912"/>
      <c r="L27" s="653"/>
      <c r="M27" s="525" t="s">
        <v>10</v>
      </c>
      <c r="N27" s="953"/>
      <c r="O27" s="953"/>
      <c r="P27" s="953"/>
      <c r="Q27" s="953"/>
      <c r="R27" s="953"/>
      <c r="S27" s="953"/>
      <c r="T27" s="953"/>
      <c r="U27" s="952"/>
      <c r="V27" s="953"/>
      <c r="W27" s="633"/>
      <c r="Y27" s="776"/>
      <c r="Z27" s="776" t="str">
        <f t="shared" si="0"/>
        <v>Добавить группу потребителей</v>
      </c>
      <c r="AA27" s="776"/>
      <c r="AB27" s="776"/>
      <c r="AC27" s="776"/>
      <c r="AI27" s="955"/>
      <c r="AJ27" s="955"/>
    </row>
    <row r="28" spans="1:36" ht="15.05" customHeight="1">
      <c r="A28" s="1311"/>
      <c r="B28" s="1311"/>
      <c r="C28" s="1311"/>
      <c r="D28" s="1311"/>
      <c r="E28" s="911"/>
      <c r="F28" s="973"/>
      <c r="G28" s="973"/>
      <c r="H28" s="973"/>
      <c r="I28" s="926"/>
      <c r="J28" s="941"/>
      <c r="K28" s="910"/>
      <c r="L28" s="653"/>
      <c r="M28" s="948" t="s">
        <v>11</v>
      </c>
      <c r="N28" s="953"/>
      <c r="O28" s="953"/>
      <c r="P28" s="953"/>
      <c r="Q28" s="953"/>
      <c r="R28" s="953"/>
      <c r="S28" s="953"/>
      <c r="T28" s="953"/>
      <c r="U28" s="952"/>
      <c r="V28" s="953"/>
      <c r="W28" s="633"/>
      <c r="Y28" s="776"/>
      <c r="Z28" s="776" t="str">
        <f t="shared" si="0"/>
        <v>Добавить схему подключения</v>
      </c>
      <c r="AA28" s="776"/>
      <c r="AB28" s="776"/>
      <c r="AC28" s="776"/>
      <c r="AI28" s="955"/>
      <c r="AJ28" s="955"/>
    </row>
    <row r="29" spans="1:36" ht="15.05" customHeight="1">
      <c r="A29" s="1311"/>
      <c r="B29" s="1311"/>
      <c r="C29" s="1311"/>
      <c r="D29" s="911"/>
      <c r="E29" s="911"/>
      <c r="F29" s="973"/>
      <c r="G29" s="973"/>
      <c r="H29" s="973"/>
      <c r="I29" s="926"/>
      <c r="J29" s="941"/>
      <c r="K29" s="910"/>
      <c r="L29" s="653"/>
      <c r="M29" s="947" t="s">
        <v>16</v>
      </c>
      <c r="N29" s="953"/>
      <c r="O29" s="953"/>
      <c r="P29" s="953"/>
      <c r="Q29" s="953"/>
      <c r="R29" s="953"/>
      <c r="S29" s="953"/>
      <c r="T29" s="953"/>
      <c r="U29" s="952"/>
      <c r="V29" s="953"/>
      <c r="W29" s="633"/>
      <c r="Y29" s="776"/>
      <c r="Z29" s="776" t="str">
        <f t="shared" si="0"/>
        <v>Добавить источник тепловой энергии</v>
      </c>
      <c r="AA29" s="776"/>
      <c r="AB29" s="776"/>
      <c r="AC29" s="776"/>
      <c r="AI29" s="955"/>
      <c r="AJ29" s="955"/>
    </row>
    <row r="30" spans="1:36" ht="15.05" customHeight="1">
      <c r="A30" s="1311"/>
      <c r="B30" s="1311"/>
      <c r="C30" s="911"/>
      <c r="D30" s="911"/>
      <c r="E30" s="911"/>
      <c r="F30" s="911"/>
      <c r="G30" s="916"/>
      <c r="H30" s="926"/>
      <c r="I30" s="914"/>
      <c r="J30" s="941"/>
      <c r="K30" s="915"/>
      <c r="L30" s="653"/>
      <c r="M30" s="946" t="s">
        <v>17</v>
      </c>
      <c r="N30" s="953"/>
      <c r="O30" s="953"/>
      <c r="P30" s="953"/>
      <c r="Q30" s="953"/>
      <c r="R30" s="953"/>
      <c r="S30" s="953"/>
      <c r="T30" s="953"/>
      <c r="U30" s="952"/>
      <c r="V30" s="953"/>
      <c r="W30" s="633"/>
      <c r="Y30" s="776"/>
      <c r="Z30" s="776" t="str">
        <f t="shared" si="0"/>
        <v>Добавить наименование системы теплоснабжения</v>
      </c>
      <c r="AA30" s="776"/>
      <c r="AB30" s="776"/>
      <c r="AC30" s="776"/>
      <c r="AI30" s="955"/>
      <c r="AJ30" s="955"/>
    </row>
    <row r="31" spans="1:36" ht="15.05" customHeight="1">
      <c r="A31" s="1311"/>
      <c r="B31" s="911"/>
      <c r="C31" s="911"/>
      <c r="D31" s="911"/>
      <c r="E31" s="911"/>
      <c r="F31" s="911"/>
      <c r="G31" s="916"/>
      <c r="H31" s="926"/>
      <c r="I31" s="926"/>
      <c r="J31" s="941"/>
      <c r="K31" s="910"/>
      <c r="L31" s="653"/>
      <c r="M31" s="695" t="s">
        <v>18</v>
      </c>
      <c r="N31" s="953"/>
      <c r="O31" s="953"/>
      <c r="P31" s="953"/>
      <c r="Q31" s="953"/>
      <c r="R31" s="953"/>
      <c r="S31" s="953"/>
      <c r="T31" s="953"/>
      <c r="U31" s="952"/>
      <c r="V31" s="953"/>
      <c r="W31" s="633"/>
      <c r="Y31" s="776"/>
      <c r="Z31" s="776" t="str">
        <f t="shared" si="0"/>
        <v>Добавить территорию действия тарифа</v>
      </c>
      <c r="AA31" s="776"/>
      <c r="AB31" s="776"/>
      <c r="AC31" s="776"/>
      <c r="AI31" s="955"/>
      <c r="AJ31" s="955"/>
    </row>
    <row r="32" spans="1:36" s="936" customFormat="1" ht="15.05" customHeight="1">
      <c r="L32" s="461"/>
      <c r="M32" s="698" t="s">
        <v>308</v>
      </c>
      <c r="N32" s="953"/>
      <c r="O32" s="953"/>
      <c r="P32" s="953"/>
      <c r="Q32" s="953"/>
      <c r="R32" s="953"/>
      <c r="S32" s="953"/>
      <c r="T32" s="953"/>
      <c r="U32" s="952"/>
      <c r="V32" s="953"/>
      <c r="W32" s="633"/>
      <c r="X32" s="957"/>
      <c r="Y32" s="957"/>
      <c r="Z32" s="957"/>
      <c r="AA32" s="957"/>
      <c r="AB32" s="957"/>
      <c r="AC32" s="957"/>
      <c r="AD32" s="957"/>
      <c r="AE32" s="957"/>
      <c r="AF32" s="957"/>
      <c r="AG32" s="957"/>
      <c r="AH32" s="957"/>
    </row>
    <row r="33" spans="1:34" ht="11.8">
      <c r="A33" s="937"/>
      <c r="B33" s="937"/>
      <c r="C33" s="937"/>
      <c r="D33" s="937"/>
      <c r="E33" s="937"/>
      <c r="F33" s="937"/>
      <c r="G33" s="937"/>
      <c r="H33" s="937"/>
      <c r="I33" s="937"/>
      <c r="J33" s="937"/>
      <c r="K33" s="937"/>
      <c r="X33" s="937"/>
      <c r="Y33" s="937"/>
      <c r="Z33" s="937"/>
      <c r="AA33" s="937"/>
      <c r="AB33" s="937"/>
      <c r="AC33" s="937"/>
      <c r="AD33" s="937"/>
      <c r="AE33" s="937"/>
      <c r="AF33" s="937"/>
      <c r="AG33" s="937"/>
      <c r="AH33" s="937"/>
    </row>
    <row r="34" spans="1:34" ht="90" customHeight="1">
      <c r="L34" s="1">
        <v>1</v>
      </c>
      <c r="M34" s="1274" t="s">
        <v>722</v>
      </c>
      <c r="N34" s="1274"/>
      <c r="O34" s="1274"/>
      <c r="P34" s="1274"/>
      <c r="Q34" s="1274"/>
      <c r="R34" s="1274"/>
      <c r="S34" s="1274"/>
      <c r="T34" s="1274"/>
      <c r="U34" s="1274"/>
      <c r="V34" s="1274"/>
      <c r="W34" s="1274"/>
    </row>
  </sheetData>
  <sheetProtection password="FA9C" sheet="1" objects="1" scenarios="1" formatColumns="0" formatRows="0"/>
  <dataConsolidate leftLabels="1" link="1"/>
  <mergeCells count="39">
    <mergeCell ref="L11:M11"/>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P15:Q15"/>
    <mergeCell ref="R15:T15"/>
    <mergeCell ref="S16:T16"/>
    <mergeCell ref="S17:T17"/>
    <mergeCell ref="A18:A31"/>
    <mergeCell ref="O18:V18"/>
    <mergeCell ref="B19:B30"/>
    <mergeCell ref="O19:V19"/>
    <mergeCell ref="C20:C29"/>
    <mergeCell ref="O20:V20"/>
    <mergeCell ref="D21:D28"/>
    <mergeCell ref="U24:U25"/>
    <mergeCell ref="W24:W26"/>
    <mergeCell ref="M34:W34"/>
    <mergeCell ref="O21:V21"/>
    <mergeCell ref="E22:E27"/>
    <mergeCell ref="I22:I27"/>
    <mergeCell ref="O22:V22"/>
    <mergeCell ref="F23:F26"/>
    <mergeCell ref="J23:J26"/>
    <mergeCell ref="O23:V23"/>
    <mergeCell ref="R24:R25"/>
    <mergeCell ref="S24:S25"/>
    <mergeCell ref="T24:T25"/>
  </mergeCells>
  <dataValidations count="10">
    <dataValidation allowBlank="1" sqref="WVT983066:WWE98307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7:W32 L131098:W131104 L196634:W196640 L262170:W262176 L327706:W327712 L393242:W393248 L458778:W458784 L524314:W524320 L589850:W589856 L655386:W655392 L720922:W720928 L786458:W786464 L851994:W852000 L917530:W917536 L983066:W983072 L65562:W65568 L26:V26 ACZ26:ADK32 TD26:TO32 JH26:JS32 WVT26:WWE32 WLX26:WMI32 WCB26:WCM32 VSF26:VSQ32 VIJ26:VIU32 UYN26:UYY32 UOR26:UPC32 UEV26:UFG32 TUZ26:TVK32 TLD26:TLO32 TBH26:TBS32 SRL26:SRW32 SHP26:SIA32 RXT26:RYE32 RNX26:ROI32 REB26:REM32 QUF26:QUQ32 QKJ26:QKU32 QAN26:QAY32 PQR26:PRC32 PGV26:PHG32 OWZ26:OXK32 OND26:ONO32 ODH26:ODS32 NTL26:NTW32 NJP26:NKA32 MZT26:NAE32 MPX26:MQI32 MGB26:MGM32 LWF26:LWQ32 LMJ26:LMU32 LCN26:LCY32 KSR26:KTC32 KIV26:KJG32 JYZ26:JZK32 JPD26:JPO32 JFH26:JFS32 IVL26:IVW32 ILP26:IMA32 IBT26:ICE32 HRX26:HSI32 HIB26:HIM32 GYF26:GYQ32 GOJ26:GOU32 GEN26:GEY32 FUR26:FVC32 FKV26:FLG32 FAZ26:FBK32 ERD26:ERO32 EHH26:EHS32 DXL26:DXW32 DNP26:DOA32 DDT26:DEE32 CTX26:CUI32 CKB26:CKM32 CAF26:CAQ32 BQJ26:BQU32 BGN26:BGY32 AWR26:AXC32 AMV26:ANG32"/>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U458776 U524312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589848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655384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720920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786456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851992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917528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983064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65560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131096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196632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WMG24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262168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CK24 VSO24 VIS24 UYW24 UPA24 UFE24 TVI24 TLM24 TBQ24 SRU24 SHY24 RYC24 ROG24 REK24 QUO24 QKS24 QAW24 PRA24 PHE24 OXI24 ONM24 ODQ24 NTU24 NJY24 NAC24 MQG24 MGK24 LWO24 LMS24 LCW24 KTA24 KJE24 JZI24 JPM24 JFQ24 IVU24 ILY24 ICC24 HSG24 HIK24 GYO24 GOS24 GEW24 FVA24 FLE24 FBI24 ERM24 EHQ24 DXU24 DNY24 DEC24 CUG24 CKK24 CAO24 BQS24 BGW24 AXA24 ANE24 ADI24 TM24 TK24 JQ24 WWA24 WME24 WCI24 VSM24 VIQ24 UYU24 UOY24 UFC24 TVG24 TLK24 TBO24 SRS24 SHW24 RYA24 ROE24 REI24 QUM24 QKQ24 QAU24 PQY24 PHC24 OXG24 ONK24 ODO24 NTS24 NJW24 NAA24 MQE24 MGI24 LWM24 LMQ24 LCU24 KSY24 KJC24 JZG24 JPK24 JFO24 IVS24 ILW24 ICA24 HSE24 HII24 GYM24 GOQ24 GEU24 FUY24 FLC24 FBG24 ERK24 EHO24 DXS24 DNW24 DEA24 CUE24 CKI24 CAM24 BQQ24 BGU24 AWY24 ANC24 ADG24 JO24 U24 S24 U327704 U393240 WWC2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R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R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R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R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R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R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R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R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R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R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R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R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R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R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WWB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WWB2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MF24 WCJ24"/>
    <dataValidation type="list" allowBlank="1" showInputMessage="1" showErrorMessage="1" errorTitle="Ошибка" error="Выберите значение из списка" sqref="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M24 WVU24 WLY24 WCC24">
      <formula1>kind_of_heat_transfer</formula1>
    </dataValidation>
    <dataValidation type="list" allowBlank="1" showInputMessage="1" errorTitle="Ошибка" error="Выберите значение из списка" prompt="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JK65559:JR65559 TG65559:TN65559 ADC65559:ADJ65559 AMY65559:ANF65559 AWU65559:AXB65559 BGQ65559:BGX65559 BQM65559:BQT65559 CAI65559:CAP65559 CKE65559:CKL65559 CUA65559:CUH65559 DDW65559:DED65559 DNS65559:DNZ65559 DXO65559:DXV65559 EHK65559:EHR65559 ERG65559:ERN65559 FBC65559:FBJ65559 FKY65559:FLF65559 FUU65559:FVB65559 GEQ65559:GEX65559 GOM65559:GOT65559 GYI65559:GYP65559 HIE65559:HIL65559 HSA65559:HSH65559 IBW65559:ICD65559 ILS65559:ILZ65559 IVO65559:IVV65559 JFK65559:JFR65559 JPG65559:JPN65559 JZC65559:JZJ65559 KIY65559:KJF65559 KSU65559:KTB65559 LCQ65559:LCX65559 LMM65559:LMT65559 LWI65559:LWP65559 MGE65559:MGL65559 MQA65559:MQH65559 MZW65559:NAD65559 NJS65559:NJZ65559 NTO65559:NTV65559 ODK65559:ODR65559 ONG65559:ONN65559 OXC65559:OXJ65559 PGY65559:PHF65559 PQU65559:PRB65559 QAQ65559:QAX65559 QKM65559:QKT65559 QUI65559:QUP65559 REE65559:REL65559 ROA65559:ROH65559 RXW65559:RYD65559 SHS65559:SHZ65559 SRO65559:SRV65559 TBK65559:TBR65559 TLG65559:TLN65559 TVC65559:TVJ65559 UEY65559:UFF65559 UOU65559:UPB65559 UYQ65559:UYX65559 VIM65559:VIT65559 VSI65559:VSP65559 WCE65559:WCL65559 WMA65559:WMH65559 WVW65559:WWD65559 JK131095:JR131095 TG131095:TN131095 ADC131095:ADJ131095 AMY131095:ANF131095 AWU131095:AXB131095 BGQ131095:BGX131095 BQM131095:BQT131095 CAI131095:CAP131095 CKE131095:CKL131095 CUA131095:CUH131095 DDW131095:DED131095 DNS131095:DNZ131095 DXO131095:DXV131095 EHK131095:EHR131095 ERG131095:ERN131095 FBC131095:FBJ131095 FKY131095:FLF131095 FUU131095:FVB131095 GEQ131095:GEX131095 GOM131095:GOT131095 GYI131095:GYP131095 HIE131095:HIL131095 HSA131095:HSH131095 IBW131095:ICD131095 ILS131095:ILZ131095 IVO131095:IVV131095 JFK131095:JFR131095 JPG131095:JPN131095 JZC131095:JZJ131095 KIY131095:KJF131095 KSU131095:KTB131095 LCQ131095:LCX131095 LMM131095:LMT131095 LWI131095:LWP131095 MGE131095:MGL131095 MQA131095:MQH131095 MZW131095:NAD131095 NJS131095:NJZ131095 NTO131095:NTV131095 ODK131095:ODR131095 ONG131095:ONN131095 OXC131095:OXJ131095 PGY131095:PHF131095 PQU131095:PRB131095 QAQ131095:QAX131095 QKM131095:QKT131095 QUI131095:QUP131095 REE131095:REL131095 ROA131095:ROH131095 RXW131095:RYD131095 SHS131095:SHZ131095 SRO131095:SRV131095 TBK131095:TBR131095 TLG131095:TLN131095 TVC131095:TVJ131095 UEY131095:UFF131095 UOU131095:UPB131095 UYQ131095:UYX131095 VIM131095:VIT131095 VSI131095:VSP131095 WCE131095:WCL131095 WMA131095:WMH131095 WVW131095:WWD131095 JK196631:JR196631 TG196631:TN196631 ADC196631:ADJ196631 AMY196631:ANF196631 AWU196631:AXB196631 BGQ196631:BGX196631 BQM196631:BQT196631 CAI196631:CAP196631 CKE196631:CKL196631 CUA196631:CUH196631 DDW196631:DED196631 DNS196631:DNZ196631 DXO196631:DXV196631 EHK196631:EHR196631 ERG196631:ERN196631 FBC196631:FBJ196631 FKY196631:FLF196631 FUU196631:FVB196631 GEQ196631:GEX196631 GOM196631:GOT196631 GYI196631:GYP196631 HIE196631:HIL196631 HSA196631:HSH196631 IBW196631:ICD196631 ILS196631:ILZ196631 IVO196631:IVV196631 JFK196631:JFR196631 JPG196631:JPN196631 JZC196631:JZJ196631 KIY196631:KJF196631 KSU196631:KTB196631 LCQ196631:LCX196631 LMM196631:LMT196631 LWI196631:LWP196631 MGE196631:MGL196631 MQA196631:MQH196631 MZW196631:NAD196631 NJS196631:NJZ196631 NTO196631:NTV196631 ODK196631:ODR196631 ONG196631:ONN196631 OXC196631:OXJ196631 PGY196631:PHF196631 PQU196631:PRB196631 QAQ196631:QAX196631 QKM196631:QKT196631 QUI196631:QUP196631 REE196631:REL196631 ROA196631:ROH196631 RXW196631:RYD196631 SHS196631:SHZ196631 SRO196631:SRV196631 TBK196631:TBR196631 TLG196631:TLN196631 TVC196631:TVJ196631 UEY196631:UFF196631 UOU196631:UPB196631 UYQ196631:UYX196631 VIM196631:VIT196631 VSI196631:VSP196631 WCE196631:WCL196631 WMA196631:WMH196631 WVW196631:WWD196631 JK262167:JR262167 TG262167:TN262167 ADC262167:ADJ262167 AMY262167:ANF262167 AWU262167:AXB262167 BGQ262167:BGX262167 BQM262167:BQT262167 CAI262167:CAP262167 CKE262167:CKL262167 CUA262167:CUH262167 DDW262167:DED262167 DNS262167:DNZ262167 DXO262167:DXV262167 EHK262167:EHR262167 ERG262167:ERN262167 FBC262167:FBJ262167 FKY262167:FLF262167 FUU262167:FVB262167 GEQ262167:GEX262167 GOM262167:GOT262167 GYI262167:GYP262167 HIE262167:HIL262167 HSA262167:HSH262167 IBW262167:ICD262167 ILS262167:ILZ262167 IVO262167:IVV262167 JFK262167:JFR262167 JPG262167:JPN262167 JZC262167:JZJ262167 KIY262167:KJF262167 KSU262167:KTB262167 LCQ262167:LCX262167 LMM262167:LMT262167 LWI262167:LWP262167 MGE262167:MGL262167 MQA262167:MQH262167 MZW262167:NAD262167 NJS262167:NJZ262167 NTO262167:NTV262167 ODK262167:ODR262167 ONG262167:ONN262167 OXC262167:OXJ262167 PGY262167:PHF262167 PQU262167:PRB262167 QAQ262167:QAX262167 QKM262167:QKT262167 QUI262167:QUP262167 REE262167:REL262167 ROA262167:ROH262167 RXW262167:RYD262167 SHS262167:SHZ262167 SRO262167:SRV262167 TBK262167:TBR262167 TLG262167:TLN262167 TVC262167:TVJ262167 UEY262167:UFF262167 UOU262167:UPB262167 UYQ262167:UYX262167 VIM262167:VIT262167 VSI262167:VSP262167 WCE262167:WCL262167 WMA262167:WMH262167 WVW262167:WWD262167 JK327703:JR327703 TG327703:TN327703 ADC327703:ADJ327703 AMY327703:ANF327703 AWU327703:AXB327703 BGQ327703:BGX327703 BQM327703:BQT327703 CAI327703:CAP327703 CKE327703:CKL327703 CUA327703:CUH327703 DDW327703:DED327703 DNS327703:DNZ327703 DXO327703:DXV327703 EHK327703:EHR327703 ERG327703:ERN327703 FBC327703:FBJ327703 FKY327703:FLF327703 FUU327703:FVB327703 GEQ327703:GEX327703 GOM327703:GOT327703 GYI327703:GYP327703 HIE327703:HIL327703 HSA327703:HSH327703 IBW327703:ICD327703 ILS327703:ILZ327703 IVO327703:IVV327703 JFK327703:JFR327703 JPG327703:JPN327703 JZC327703:JZJ327703 KIY327703:KJF327703 KSU327703:KTB327703 LCQ327703:LCX327703 LMM327703:LMT327703 LWI327703:LWP327703 MGE327703:MGL327703 MQA327703:MQH327703 MZW327703:NAD327703 NJS327703:NJZ327703 NTO327703:NTV327703 ODK327703:ODR327703 ONG327703:ONN327703 OXC327703:OXJ327703 PGY327703:PHF327703 PQU327703:PRB327703 QAQ327703:QAX327703 QKM327703:QKT327703 QUI327703:QUP327703 REE327703:REL327703 ROA327703:ROH327703 RXW327703:RYD327703 SHS327703:SHZ327703 SRO327703:SRV327703 TBK327703:TBR327703 TLG327703:TLN327703 TVC327703:TVJ327703 UEY327703:UFF327703 UOU327703:UPB327703 UYQ327703:UYX327703 VIM327703:VIT327703 VSI327703:VSP327703 WCE327703:WCL327703 WMA327703:WMH327703 WVW327703:WWD327703 JK393239:JR393239 TG393239:TN393239 ADC393239:ADJ393239 AMY393239:ANF393239 AWU393239:AXB393239 BGQ393239:BGX393239 BQM393239:BQT393239 CAI393239:CAP393239 CKE393239:CKL393239 CUA393239:CUH393239 DDW393239:DED393239 DNS393239:DNZ393239 DXO393239:DXV393239 EHK393239:EHR393239 ERG393239:ERN393239 FBC393239:FBJ393239 FKY393239:FLF393239 FUU393239:FVB393239 GEQ393239:GEX393239 GOM393239:GOT393239 GYI393239:GYP393239 HIE393239:HIL393239 HSA393239:HSH393239 IBW393239:ICD393239 ILS393239:ILZ393239 IVO393239:IVV393239 JFK393239:JFR393239 JPG393239:JPN393239 JZC393239:JZJ393239 KIY393239:KJF393239 KSU393239:KTB393239 LCQ393239:LCX393239 LMM393239:LMT393239 LWI393239:LWP393239 MGE393239:MGL393239 MQA393239:MQH393239 MZW393239:NAD393239 NJS393239:NJZ393239 NTO393239:NTV393239 ODK393239:ODR393239 ONG393239:ONN393239 OXC393239:OXJ393239 PGY393239:PHF393239 PQU393239:PRB393239 QAQ393239:QAX393239 QKM393239:QKT393239 QUI393239:QUP393239 REE393239:REL393239 ROA393239:ROH393239 RXW393239:RYD393239 SHS393239:SHZ393239 SRO393239:SRV393239 TBK393239:TBR393239 TLG393239:TLN393239 TVC393239:TVJ393239 UEY393239:UFF393239 UOU393239:UPB393239 UYQ393239:UYX393239 VIM393239:VIT393239 VSI393239:VSP393239 WCE393239:WCL393239 WMA393239:WMH393239 WVW393239:WWD393239 JK458775:JR458775 TG458775:TN458775 ADC458775:ADJ458775 AMY458775:ANF458775 AWU458775:AXB458775 BGQ458775:BGX458775 BQM458775:BQT458775 CAI458775:CAP458775 CKE458775:CKL458775 CUA458775:CUH458775 DDW458775:DED458775 DNS458775:DNZ458775 DXO458775:DXV458775 EHK458775:EHR458775 ERG458775:ERN458775 FBC458775:FBJ458775 FKY458775:FLF458775 FUU458775:FVB458775 GEQ458775:GEX458775 GOM458775:GOT458775 GYI458775:GYP458775 HIE458775:HIL458775 HSA458775:HSH458775 IBW458775:ICD458775 ILS458775:ILZ458775 IVO458775:IVV458775 JFK458775:JFR458775 JPG458775:JPN458775 JZC458775:JZJ458775 KIY458775:KJF458775 KSU458775:KTB458775 LCQ458775:LCX458775 LMM458775:LMT458775 LWI458775:LWP458775 MGE458775:MGL458775 MQA458775:MQH458775 MZW458775:NAD458775 NJS458775:NJZ458775 NTO458775:NTV458775 ODK458775:ODR458775 ONG458775:ONN458775 OXC458775:OXJ458775 PGY458775:PHF458775 PQU458775:PRB458775 QAQ458775:QAX458775 QKM458775:QKT458775 QUI458775:QUP458775 REE458775:REL458775 ROA458775:ROH458775 RXW458775:RYD458775 SHS458775:SHZ458775 SRO458775:SRV458775 TBK458775:TBR458775 TLG458775:TLN458775 TVC458775:TVJ458775 UEY458775:UFF458775 UOU458775:UPB458775 UYQ458775:UYX458775 VIM458775:VIT458775 VSI458775:VSP458775 WCE458775:WCL458775 WMA458775:WMH458775 WVW458775:WWD458775 JK524311:JR524311 TG524311:TN524311 ADC524311:ADJ524311 AMY524311:ANF524311 AWU524311:AXB524311 BGQ524311:BGX524311 BQM524311:BQT524311 CAI524311:CAP524311 CKE524311:CKL524311 CUA524311:CUH524311 DDW524311:DED524311 DNS524311:DNZ524311 DXO524311:DXV524311 EHK524311:EHR524311 ERG524311:ERN524311 FBC524311:FBJ524311 FKY524311:FLF524311 FUU524311:FVB524311 GEQ524311:GEX524311 GOM524311:GOT524311 GYI524311:GYP524311 HIE524311:HIL524311 HSA524311:HSH524311 IBW524311:ICD524311 ILS524311:ILZ524311 IVO524311:IVV524311 JFK524311:JFR524311 JPG524311:JPN524311 JZC524311:JZJ524311 KIY524311:KJF524311 KSU524311:KTB524311 LCQ524311:LCX524311 LMM524311:LMT524311 LWI524311:LWP524311 MGE524311:MGL524311 MQA524311:MQH524311 MZW524311:NAD524311 NJS524311:NJZ524311 NTO524311:NTV524311 ODK524311:ODR524311 ONG524311:ONN524311 OXC524311:OXJ524311 PGY524311:PHF524311 PQU524311:PRB524311 QAQ524311:QAX524311 QKM524311:QKT524311 QUI524311:QUP524311 REE524311:REL524311 ROA524311:ROH524311 RXW524311:RYD524311 SHS524311:SHZ524311 SRO524311:SRV524311 TBK524311:TBR524311 TLG524311:TLN524311 TVC524311:TVJ524311 UEY524311:UFF524311 UOU524311:UPB524311 UYQ524311:UYX524311 VIM524311:VIT524311 VSI524311:VSP524311 WCE524311:WCL524311 WMA524311:WMH524311 WVW524311:WWD524311 JK589847:JR589847 TG589847:TN589847 ADC589847:ADJ589847 AMY589847:ANF589847 AWU589847:AXB589847 BGQ589847:BGX589847 BQM589847:BQT589847 CAI589847:CAP589847 CKE589847:CKL589847 CUA589847:CUH589847 DDW589847:DED589847 DNS589847:DNZ589847 DXO589847:DXV589847 EHK589847:EHR589847 ERG589847:ERN589847 FBC589847:FBJ589847 FKY589847:FLF589847 FUU589847:FVB589847 GEQ589847:GEX589847 GOM589847:GOT589847 GYI589847:GYP589847 HIE589847:HIL589847 HSA589847:HSH589847 IBW589847:ICD589847 ILS589847:ILZ589847 IVO589847:IVV589847 JFK589847:JFR589847 JPG589847:JPN589847 JZC589847:JZJ589847 KIY589847:KJF589847 KSU589847:KTB589847 LCQ589847:LCX589847 LMM589847:LMT589847 LWI589847:LWP589847 MGE589847:MGL589847 MQA589847:MQH589847 MZW589847:NAD589847 NJS589847:NJZ589847 NTO589847:NTV589847 ODK589847:ODR589847 ONG589847:ONN589847 OXC589847:OXJ589847 PGY589847:PHF589847 PQU589847:PRB589847 QAQ589847:QAX589847 QKM589847:QKT589847 QUI589847:QUP589847 REE589847:REL589847 ROA589847:ROH589847 RXW589847:RYD589847 SHS589847:SHZ589847 SRO589847:SRV589847 TBK589847:TBR589847 TLG589847:TLN589847 TVC589847:TVJ589847 UEY589847:UFF589847 UOU589847:UPB589847 UYQ589847:UYX589847 VIM589847:VIT589847 VSI589847:VSP589847 WCE589847:WCL589847 WMA589847:WMH589847 WVW589847:WWD589847 JK655383:JR655383 TG655383:TN655383 ADC655383:ADJ655383 AMY655383:ANF655383 AWU655383:AXB655383 BGQ655383:BGX655383 BQM655383:BQT655383 CAI655383:CAP655383 CKE655383:CKL655383 CUA655383:CUH655383 DDW655383:DED655383 DNS655383:DNZ655383 DXO655383:DXV655383 EHK655383:EHR655383 ERG655383:ERN655383 FBC655383:FBJ655383 FKY655383:FLF655383 FUU655383:FVB655383 GEQ655383:GEX655383 GOM655383:GOT655383 GYI655383:GYP655383 HIE655383:HIL655383 HSA655383:HSH655383 IBW655383:ICD655383 ILS655383:ILZ655383 IVO655383:IVV655383 JFK655383:JFR655383 JPG655383:JPN655383 JZC655383:JZJ655383 KIY655383:KJF655383 KSU655383:KTB655383 LCQ655383:LCX655383 LMM655383:LMT655383 LWI655383:LWP655383 MGE655383:MGL655383 MQA655383:MQH655383 MZW655383:NAD655383 NJS655383:NJZ655383 NTO655383:NTV655383 ODK655383:ODR655383 ONG655383:ONN655383 OXC655383:OXJ655383 PGY655383:PHF655383 PQU655383:PRB655383 QAQ655383:QAX655383 QKM655383:QKT655383 QUI655383:QUP655383 REE655383:REL655383 ROA655383:ROH655383 RXW655383:RYD655383 SHS655383:SHZ655383 SRO655383:SRV655383 TBK655383:TBR655383 TLG655383:TLN655383 TVC655383:TVJ655383 UEY655383:UFF655383 UOU655383:UPB655383 UYQ655383:UYX655383 VIM655383:VIT655383 VSI655383:VSP655383 WCE655383:WCL655383 WMA655383:WMH655383 WVW655383:WWD655383 JK720919:JR720919 TG720919:TN720919 ADC720919:ADJ720919 AMY720919:ANF720919 AWU720919:AXB720919 BGQ720919:BGX720919 BQM720919:BQT720919 CAI720919:CAP720919 CKE720919:CKL720919 CUA720919:CUH720919 DDW720919:DED720919 DNS720919:DNZ720919 DXO720919:DXV720919 EHK720919:EHR720919 ERG720919:ERN720919 FBC720919:FBJ720919 FKY720919:FLF720919 FUU720919:FVB720919 GEQ720919:GEX720919 GOM720919:GOT720919 GYI720919:GYP720919 HIE720919:HIL720919 HSA720919:HSH720919 IBW720919:ICD720919 ILS720919:ILZ720919 IVO720919:IVV720919 JFK720919:JFR720919 JPG720919:JPN720919 JZC720919:JZJ720919 KIY720919:KJF720919 KSU720919:KTB720919 LCQ720919:LCX720919 LMM720919:LMT720919 LWI720919:LWP720919 MGE720919:MGL720919 MQA720919:MQH720919 MZW720919:NAD720919 NJS720919:NJZ720919 NTO720919:NTV720919 ODK720919:ODR720919 ONG720919:ONN720919 OXC720919:OXJ720919 PGY720919:PHF720919 PQU720919:PRB720919 QAQ720919:QAX720919 QKM720919:QKT720919 QUI720919:QUP720919 REE720919:REL720919 ROA720919:ROH720919 RXW720919:RYD720919 SHS720919:SHZ720919 SRO720919:SRV720919 TBK720919:TBR720919 TLG720919:TLN720919 TVC720919:TVJ720919 UEY720919:UFF720919 UOU720919:UPB720919 UYQ720919:UYX720919 VIM720919:VIT720919 VSI720919:VSP720919 WCE720919:WCL720919 WMA720919:WMH720919 WVW720919:WWD720919 JK786455:JR786455 TG786455:TN786455 ADC786455:ADJ786455 AMY786455:ANF786455 AWU786455:AXB786455 BGQ786455:BGX786455 BQM786455:BQT786455 CAI786455:CAP786455 CKE786455:CKL786455 CUA786455:CUH786455 DDW786455:DED786455 DNS786455:DNZ786455 DXO786455:DXV786455 EHK786455:EHR786455 ERG786455:ERN786455 FBC786455:FBJ786455 FKY786455:FLF786455 FUU786455:FVB786455 GEQ786455:GEX786455 GOM786455:GOT786455 GYI786455:GYP786455 HIE786455:HIL786455 HSA786455:HSH786455 IBW786455:ICD786455 ILS786455:ILZ786455 IVO786455:IVV786455 JFK786455:JFR786455 JPG786455:JPN786455 JZC786455:JZJ786455 KIY786455:KJF786455 KSU786455:KTB786455 LCQ786455:LCX786455 LMM786455:LMT786455 LWI786455:LWP786455 MGE786455:MGL786455 MQA786455:MQH786455 MZW786455:NAD786455 NJS786455:NJZ786455 NTO786455:NTV786455 ODK786455:ODR786455 ONG786455:ONN786455 OXC786455:OXJ786455 PGY786455:PHF786455 PQU786455:PRB786455 QAQ786455:QAX786455 QKM786455:QKT786455 QUI786455:QUP786455 REE786455:REL786455 ROA786455:ROH786455 RXW786455:RYD786455 SHS786455:SHZ786455 SRO786455:SRV786455 TBK786455:TBR786455 TLG786455:TLN786455 TVC786455:TVJ786455 UEY786455:UFF786455 UOU786455:UPB786455 UYQ786455:UYX786455 VIM786455:VIT786455 VSI786455:VSP786455 WCE786455:WCL786455 WMA786455:WMH786455 WVW786455:WWD786455 JK851991:JR851991 TG851991:TN851991 ADC851991:ADJ851991 AMY851991:ANF851991 AWU851991:AXB851991 BGQ851991:BGX851991 BQM851991:BQT851991 CAI851991:CAP851991 CKE851991:CKL851991 CUA851991:CUH851991 DDW851991:DED851991 DNS851991:DNZ851991 DXO851991:DXV851991 EHK851991:EHR851991 ERG851991:ERN851991 FBC851991:FBJ851991 FKY851991:FLF851991 FUU851991:FVB851991 GEQ851991:GEX851991 GOM851991:GOT851991 GYI851991:GYP851991 HIE851991:HIL851991 HSA851991:HSH851991 IBW851991:ICD851991 ILS851991:ILZ851991 IVO851991:IVV851991 JFK851991:JFR851991 JPG851991:JPN851991 JZC851991:JZJ851991 KIY851991:KJF851991 KSU851991:KTB851991 LCQ851991:LCX851991 LMM851991:LMT851991 LWI851991:LWP851991 MGE851991:MGL851991 MQA851991:MQH851991 MZW851991:NAD851991 NJS851991:NJZ851991 NTO851991:NTV851991 ODK851991:ODR851991 ONG851991:ONN851991 OXC851991:OXJ851991 PGY851991:PHF851991 PQU851991:PRB851991 QAQ851991:QAX851991 QKM851991:QKT851991 QUI851991:QUP851991 REE851991:REL851991 ROA851991:ROH851991 RXW851991:RYD851991 SHS851991:SHZ851991 SRO851991:SRV851991 TBK851991:TBR851991 TLG851991:TLN851991 TVC851991:TVJ851991 UEY851991:UFF851991 UOU851991:UPB851991 UYQ851991:UYX851991 VIM851991:VIT851991 VSI851991:VSP851991 WCE851991:WCL851991 WMA851991:WMH851991 WVW851991:WWD851991 JK917527:JR917527 TG917527:TN917527 ADC917527:ADJ917527 AMY917527:ANF917527 AWU917527:AXB917527 BGQ917527:BGX917527 BQM917527:BQT917527 CAI917527:CAP917527 CKE917527:CKL917527 CUA917527:CUH917527 DDW917527:DED917527 DNS917527:DNZ917527 DXO917527:DXV917527 EHK917527:EHR917527 ERG917527:ERN917527 FBC917527:FBJ917527 FKY917527:FLF917527 FUU917527:FVB917527 GEQ917527:GEX917527 GOM917527:GOT917527 GYI917527:GYP917527 HIE917527:HIL917527 HSA917527:HSH917527 IBW917527:ICD917527 ILS917527:ILZ917527 IVO917527:IVV917527 JFK917527:JFR917527 JPG917527:JPN917527 JZC917527:JZJ917527 KIY917527:KJF917527 KSU917527:KTB917527 LCQ917527:LCX917527 LMM917527:LMT917527 LWI917527:LWP917527 MGE917527:MGL917527 MQA917527:MQH917527 MZW917527:NAD917527 NJS917527:NJZ917527 NTO917527:NTV917527 ODK917527:ODR917527 ONG917527:ONN917527 OXC917527:OXJ917527 PGY917527:PHF917527 PQU917527:PRB917527 QAQ917527:QAX917527 QKM917527:QKT917527 QUI917527:QUP917527 REE917527:REL917527 ROA917527:ROH917527 RXW917527:RYD917527 SHS917527:SHZ917527 SRO917527:SRV917527 TBK917527:TBR917527 TLG917527:TLN917527 TVC917527:TVJ917527 UEY917527:UFF917527 UOU917527:UPB917527 UYQ917527:UYX917527 VIM917527:VIT917527 VSI917527:VSP917527 WCE917527:WCL917527 WMA917527:WMH917527 WVW917527:WWD917527 WVW983063:WWD983063 JK983063:JR983063 TG983063:TN983063 ADC983063:ADJ983063 AMY983063:ANF983063 AWU983063:AXB983063 BGQ983063:BGX983063 BQM983063:BQT983063 CAI983063:CAP983063 CKE983063:CKL983063 CUA983063:CUH983063 DDW983063:DED983063 DNS983063:DNZ983063 DXO983063:DXV983063 EHK983063:EHR983063 ERG983063:ERN983063 FBC983063:FBJ983063 FKY983063:FLF983063 FUU983063:FVB983063 GEQ983063:GEX983063 GOM983063:GOT983063 GYI983063:GYP983063 HIE983063:HIL983063 HSA983063:HSH983063 IBW983063:ICD983063 ILS983063:ILZ983063 IVO983063:IVV983063 JFK983063:JFR983063 JPG983063:JPN983063 JZC983063:JZJ983063 KIY983063:KJF983063 KSU983063:KTB983063 LCQ983063:LCX983063 LMM983063:LMT983063 LWI983063:LWP983063 MGE983063:MGL983063 MQA983063:MQH983063 MZW983063:NAD983063 NJS983063:NJZ983063 NTO983063:NTV983063 ODK983063:ODR983063 ONG983063:ONN983063 OXC983063:OXJ983063 PGY983063:PHF983063 PQU983063:PRB983063 QAQ983063:QAX983063 QKM983063:QKT983063 QUI983063:QUP983063 REE983063:REL983063 ROA983063:ROH983063 RXW983063:RYD983063 SHS983063:SHZ983063 SRO983063:SRV983063 TBK983063:TBR983063 TLG983063:TLN983063 TVC983063:TVJ983063 UEY983063:UFF983063 UOU983063:UPB983063 UYQ983063:UYX983063 VIM983063:VIT983063 VSI983063:VSP983063 WCE983063:WCL983063 WMA983063:WMH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textLength" operator="lessThanOrEqual" allowBlank="1" showInputMessage="1" showErrorMessage="1" errorTitle="Ошибка" error="Допускается ввод не более 900 символов!" sqref="WWE983058:WWE983065 WMI983058:WMI983065 W65554:W65561 JS65554:JS65561 TO65554:TO65561 ADK65554:ADK65561 ANG65554:ANG65561 AXC65554:AXC65561 BGY65554:BGY65561 BQU65554:BQU65561 CAQ65554:CAQ65561 CKM65554:CKM65561 CUI65554:CUI65561 DEE65554:DEE65561 DOA65554:DOA65561 DXW65554:DXW65561 EHS65554:EHS65561 ERO65554:ERO65561 FBK65554:FBK65561 FLG65554:FLG65561 FVC65554:FVC65561 GEY65554:GEY65561 GOU65554:GOU65561 GYQ65554:GYQ65561 HIM65554:HIM65561 HSI65554:HSI65561 ICE65554:ICE65561 IMA65554:IMA65561 IVW65554:IVW65561 JFS65554:JFS65561 JPO65554:JPO65561 JZK65554:JZK65561 KJG65554:KJG65561 KTC65554:KTC65561 LCY65554:LCY65561 LMU65554:LMU65561 LWQ65554:LWQ65561 MGM65554:MGM65561 MQI65554:MQI65561 NAE65554:NAE65561 NKA65554:NKA65561 NTW65554:NTW65561 ODS65554:ODS65561 ONO65554:ONO65561 OXK65554:OXK65561 PHG65554:PHG65561 PRC65554:PRC65561 QAY65554:QAY65561 QKU65554:QKU65561 QUQ65554:QUQ65561 REM65554:REM65561 ROI65554:ROI65561 RYE65554:RYE65561 SIA65554:SIA65561 SRW65554:SRW65561 TBS65554:TBS65561 TLO65554:TLO65561 TVK65554:TVK65561 UFG65554:UFG65561 UPC65554:UPC65561 UYY65554:UYY65561 VIU65554:VIU65561 VSQ65554:VSQ65561 WCM65554:WCM65561 WMI65554:WMI65561 WWE65554:WWE65561 W131090:W131097 JS131090:JS131097 TO131090:TO131097 ADK131090:ADK131097 ANG131090:ANG131097 AXC131090:AXC131097 BGY131090:BGY131097 BQU131090:BQU131097 CAQ131090:CAQ131097 CKM131090:CKM131097 CUI131090:CUI131097 DEE131090:DEE131097 DOA131090:DOA131097 DXW131090:DXW131097 EHS131090:EHS131097 ERO131090:ERO131097 FBK131090:FBK131097 FLG131090:FLG131097 FVC131090:FVC131097 GEY131090:GEY131097 GOU131090:GOU131097 GYQ131090:GYQ131097 HIM131090:HIM131097 HSI131090:HSI131097 ICE131090:ICE131097 IMA131090:IMA131097 IVW131090:IVW131097 JFS131090:JFS131097 JPO131090:JPO131097 JZK131090:JZK131097 KJG131090:KJG131097 KTC131090:KTC131097 LCY131090:LCY131097 LMU131090:LMU131097 LWQ131090:LWQ131097 MGM131090:MGM131097 MQI131090:MQI131097 NAE131090:NAE131097 NKA131090:NKA131097 NTW131090:NTW131097 ODS131090:ODS131097 ONO131090:ONO131097 OXK131090:OXK131097 PHG131090:PHG131097 PRC131090:PRC131097 QAY131090:QAY131097 QKU131090:QKU131097 QUQ131090:QUQ131097 REM131090:REM131097 ROI131090:ROI131097 RYE131090:RYE131097 SIA131090:SIA131097 SRW131090:SRW131097 TBS131090:TBS131097 TLO131090:TLO131097 TVK131090:TVK131097 UFG131090:UFG131097 UPC131090:UPC131097 UYY131090:UYY131097 VIU131090:VIU131097 VSQ131090:VSQ131097 WCM131090:WCM131097 WMI131090:WMI131097 WWE131090:WWE131097 W196626:W196633 JS196626:JS196633 TO196626:TO196633 ADK196626:ADK196633 ANG196626:ANG196633 AXC196626:AXC196633 BGY196626:BGY196633 BQU196626:BQU196633 CAQ196626:CAQ196633 CKM196626:CKM196633 CUI196626:CUI196633 DEE196626:DEE196633 DOA196626:DOA196633 DXW196626:DXW196633 EHS196626:EHS196633 ERO196626:ERO196633 FBK196626:FBK196633 FLG196626:FLG196633 FVC196626:FVC196633 GEY196626:GEY196633 GOU196626:GOU196633 GYQ196626:GYQ196633 HIM196626:HIM196633 HSI196626:HSI196633 ICE196626:ICE196633 IMA196626:IMA196633 IVW196626:IVW196633 JFS196626:JFS196633 JPO196626:JPO196633 JZK196626:JZK196633 KJG196626:KJG196633 KTC196626:KTC196633 LCY196626:LCY196633 LMU196626:LMU196633 LWQ196626:LWQ196633 MGM196626:MGM196633 MQI196626:MQI196633 NAE196626:NAE196633 NKA196626:NKA196633 NTW196626:NTW196633 ODS196626:ODS196633 ONO196626:ONO196633 OXK196626:OXK196633 PHG196626:PHG196633 PRC196626:PRC196633 QAY196626:QAY196633 QKU196626:QKU196633 QUQ196626:QUQ196633 REM196626:REM196633 ROI196626:ROI196633 RYE196626:RYE196633 SIA196626:SIA196633 SRW196626:SRW196633 TBS196626:TBS196633 TLO196626:TLO196633 TVK196626:TVK196633 UFG196626:UFG196633 UPC196626:UPC196633 UYY196626:UYY196633 VIU196626:VIU196633 VSQ196626:VSQ196633 WCM196626:WCM196633 WMI196626:WMI196633 WWE196626:WWE196633 W262162:W262169 JS262162:JS262169 TO262162:TO262169 ADK262162:ADK262169 ANG262162:ANG262169 AXC262162:AXC262169 BGY262162:BGY262169 BQU262162:BQU262169 CAQ262162:CAQ262169 CKM262162:CKM262169 CUI262162:CUI262169 DEE262162:DEE262169 DOA262162:DOA262169 DXW262162:DXW262169 EHS262162:EHS262169 ERO262162:ERO262169 FBK262162:FBK262169 FLG262162:FLG262169 FVC262162:FVC262169 GEY262162:GEY262169 GOU262162:GOU262169 GYQ262162:GYQ262169 HIM262162:HIM262169 HSI262162:HSI262169 ICE262162:ICE262169 IMA262162:IMA262169 IVW262162:IVW262169 JFS262162:JFS262169 JPO262162:JPO262169 JZK262162:JZK262169 KJG262162:KJG262169 KTC262162:KTC262169 LCY262162:LCY262169 LMU262162:LMU262169 LWQ262162:LWQ262169 MGM262162:MGM262169 MQI262162:MQI262169 NAE262162:NAE262169 NKA262162:NKA262169 NTW262162:NTW262169 ODS262162:ODS262169 ONO262162:ONO262169 OXK262162:OXK262169 PHG262162:PHG262169 PRC262162:PRC262169 QAY262162:QAY262169 QKU262162:QKU262169 QUQ262162:QUQ262169 REM262162:REM262169 ROI262162:ROI262169 RYE262162:RYE262169 SIA262162:SIA262169 SRW262162:SRW262169 TBS262162:TBS262169 TLO262162:TLO262169 TVK262162:TVK262169 UFG262162:UFG262169 UPC262162:UPC262169 UYY262162:UYY262169 VIU262162:VIU262169 VSQ262162:VSQ262169 WCM262162:WCM262169 WMI262162:WMI262169 WWE262162:WWE262169 W327698:W327705 JS327698:JS327705 TO327698:TO327705 ADK327698:ADK327705 ANG327698:ANG327705 AXC327698:AXC327705 BGY327698:BGY327705 BQU327698:BQU327705 CAQ327698:CAQ327705 CKM327698:CKM327705 CUI327698:CUI327705 DEE327698:DEE327705 DOA327698:DOA327705 DXW327698:DXW327705 EHS327698:EHS327705 ERO327698:ERO327705 FBK327698:FBK327705 FLG327698:FLG327705 FVC327698:FVC327705 GEY327698:GEY327705 GOU327698:GOU327705 GYQ327698:GYQ327705 HIM327698:HIM327705 HSI327698:HSI327705 ICE327698:ICE327705 IMA327698:IMA327705 IVW327698:IVW327705 JFS327698:JFS327705 JPO327698:JPO327705 JZK327698:JZK327705 KJG327698:KJG327705 KTC327698:KTC327705 LCY327698:LCY327705 LMU327698:LMU327705 LWQ327698:LWQ327705 MGM327698:MGM327705 MQI327698:MQI327705 NAE327698:NAE327705 NKA327698:NKA327705 NTW327698:NTW327705 ODS327698:ODS327705 ONO327698:ONO327705 OXK327698:OXK327705 PHG327698:PHG327705 PRC327698:PRC327705 QAY327698:QAY327705 QKU327698:QKU327705 QUQ327698:QUQ327705 REM327698:REM327705 ROI327698:ROI327705 RYE327698:RYE327705 SIA327698:SIA327705 SRW327698:SRW327705 TBS327698:TBS327705 TLO327698:TLO327705 TVK327698:TVK327705 UFG327698:UFG327705 UPC327698:UPC327705 UYY327698:UYY327705 VIU327698:VIU327705 VSQ327698:VSQ327705 WCM327698:WCM327705 WMI327698:WMI327705 WWE327698:WWE327705 W393234:W393241 JS393234:JS393241 TO393234:TO393241 ADK393234:ADK393241 ANG393234:ANG393241 AXC393234:AXC393241 BGY393234:BGY393241 BQU393234:BQU393241 CAQ393234:CAQ393241 CKM393234:CKM393241 CUI393234:CUI393241 DEE393234:DEE393241 DOA393234:DOA393241 DXW393234:DXW393241 EHS393234:EHS393241 ERO393234:ERO393241 FBK393234:FBK393241 FLG393234:FLG393241 FVC393234:FVC393241 GEY393234:GEY393241 GOU393234:GOU393241 GYQ393234:GYQ393241 HIM393234:HIM393241 HSI393234:HSI393241 ICE393234:ICE393241 IMA393234:IMA393241 IVW393234:IVW393241 JFS393234:JFS393241 JPO393234:JPO393241 JZK393234:JZK393241 KJG393234:KJG393241 KTC393234:KTC393241 LCY393234:LCY393241 LMU393234:LMU393241 LWQ393234:LWQ393241 MGM393234:MGM393241 MQI393234:MQI393241 NAE393234:NAE393241 NKA393234:NKA393241 NTW393234:NTW393241 ODS393234:ODS393241 ONO393234:ONO393241 OXK393234:OXK393241 PHG393234:PHG393241 PRC393234:PRC393241 QAY393234:QAY393241 QKU393234:QKU393241 QUQ393234:QUQ393241 REM393234:REM393241 ROI393234:ROI393241 RYE393234:RYE393241 SIA393234:SIA393241 SRW393234:SRW393241 TBS393234:TBS393241 TLO393234:TLO393241 TVK393234:TVK393241 UFG393234:UFG393241 UPC393234:UPC393241 UYY393234:UYY393241 VIU393234:VIU393241 VSQ393234:VSQ393241 WCM393234:WCM393241 WMI393234:WMI393241 WWE393234:WWE393241 W458770:W458777 JS458770:JS458777 TO458770:TO458777 ADK458770:ADK458777 ANG458770:ANG458777 AXC458770:AXC458777 BGY458770:BGY458777 BQU458770:BQU458777 CAQ458770:CAQ458777 CKM458770:CKM458777 CUI458770:CUI458777 DEE458770:DEE458777 DOA458770:DOA458777 DXW458770:DXW458777 EHS458770:EHS458777 ERO458770:ERO458777 FBK458770:FBK458777 FLG458770:FLG458777 FVC458770:FVC458777 GEY458770:GEY458777 GOU458770:GOU458777 GYQ458770:GYQ458777 HIM458770:HIM458777 HSI458770:HSI458777 ICE458770:ICE458777 IMA458770:IMA458777 IVW458770:IVW458777 JFS458770:JFS458777 JPO458770:JPO458777 JZK458770:JZK458777 KJG458770:KJG458777 KTC458770:KTC458777 LCY458770:LCY458777 LMU458770:LMU458777 LWQ458770:LWQ458777 MGM458770:MGM458777 MQI458770:MQI458777 NAE458770:NAE458777 NKA458770:NKA458777 NTW458770:NTW458777 ODS458770:ODS458777 ONO458770:ONO458777 OXK458770:OXK458777 PHG458770:PHG458777 PRC458770:PRC458777 QAY458770:QAY458777 QKU458770:QKU458777 QUQ458770:QUQ458777 REM458770:REM458777 ROI458770:ROI458777 RYE458770:RYE458777 SIA458770:SIA458777 SRW458770:SRW458777 TBS458770:TBS458777 TLO458770:TLO458777 TVK458770:TVK458777 UFG458770:UFG458777 UPC458770:UPC458777 UYY458770:UYY458777 VIU458770:VIU458777 VSQ458770:VSQ458777 WCM458770:WCM458777 WMI458770:WMI458777 WWE458770:WWE458777 W524306:W524313 JS524306:JS524313 TO524306:TO524313 ADK524306:ADK524313 ANG524306:ANG524313 AXC524306:AXC524313 BGY524306:BGY524313 BQU524306:BQU524313 CAQ524306:CAQ524313 CKM524306:CKM524313 CUI524306:CUI524313 DEE524306:DEE524313 DOA524306:DOA524313 DXW524306:DXW524313 EHS524306:EHS524313 ERO524306:ERO524313 FBK524306:FBK524313 FLG524306:FLG524313 FVC524306:FVC524313 GEY524306:GEY524313 GOU524306:GOU524313 GYQ524306:GYQ524313 HIM524306:HIM524313 HSI524306:HSI524313 ICE524306:ICE524313 IMA524306:IMA524313 IVW524306:IVW524313 JFS524306:JFS524313 JPO524306:JPO524313 JZK524306:JZK524313 KJG524306:KJG524313 KTC524306:KTC524313 LCY524306:LCY524313 LMU524306:LMU524313 LWQ524306:LWQ524313 MGM524306:MGM524313 MQI524306:MQI524313 NAE524306:NAE524313 NKA524306:NKA524313 NTW524306:NTW524313 ODS524306:ODS524313 ONO524306:ONO524313 OXK524306:OXK524313 PHG524306:PHG524313 PRC524306:PRC524313 QAY524306:QAY524313 QKU524306:QKU524313 QUQ524306:QUQ524313 REM524306:REM524313 ROI524306:ROI524313 RYE524306:RYE524313 SIA524306:SIA524313 SRW524306:SRW524313 TBS524306:TBS524313 TLO524306:TLO524313 TVK524306:TVK524313 UFG524306:UFG524313 UPC524306:UPC524313 UYY524306:UYY524313 VIU524306:VIU524313 VSQ524306:VSQ524313 WCM524306:WCM524313 WMI524306:WMI524313 WWE524306:WWE524313 W589842:W589849 JS589842:JS589849 TO589842:TO589849 ADK589842:ADK589849 ANG589842:ANG589849 AXC589842:AXC589849 BGY589842:BGY589849 BQU589842:BQU589849 CAQ589842:CAQ589849 CKM589842:CKM589849 CUI589842:CUI589849 DEE589842:DEE589849 DOA589842:DOA589849 DXW589842:DXW589849 EHS589842:EHS589849 ERO589842:ERO589849 FBK589842:FBK589849 FLG589842:FLG589849 FVC589842:FVC589849 GEY589842:GEY589849 GOU589842:GOU589849 GYQ589842:GYQ589849 HIM589842:HIM589849 HSI589842:HSI589849 ICE589842:ICE589849 IMA589842:IMA589849 IVW589842:IVW589849 JFS589842:JFS589849 JPO589842:JPO589849 JZK589842:JZK589849 KJG589842:KJG589849 KTC589842:KTC589849 LCY589842:LCY589849 LMU589842:LMU589849 LWQ589842:LWQ589849 MGM589842:MGM589849 MQI589842:MQI589849 NAE589842:NAE589849 NKA589842:NKA589849 NTW589842:NTW589849 ODS589842:ODS589849 ONO589842:ONO589849 OXK589842:OXK589849 PHG589842:PHG589849 PRC589842:PRC589849 QAY589842:QAY589849 QKU589842:QKU589849 QUQ589842:QUQ589849 REM589842:REM589849 ROI589842:ROI589849 RYE589842:RYE589849 SIA589842:SIA589849 SRW589842:SRW589849 TBS589842:TBS589849 TLO589842:TLO589849 TVK589842:TVK589849 UFG589842:UFG589849 UPC589842:UPC589849 UYY589842:UYY589849 VIU589842:VIU589849 VSQ589842:VSQ589849 WCM589842:WCM589849 WMI589842:WMI589849 WWE589842:WWE589849 W655378:W655385 JS655378:JS655385 TO655378:TO655385 ADK655378:ADK655385 ANG655378:ANG655385 AXC655378:AXC655385 BGY655378:BGY655385 BQU655378:BQU655385 CAQ655378:CAQ655385 CKM655378:CKM655385 CUI655378:CUI655385 DEE655378:DEE655385 DOA655378:DOA655385 DXW655378:DXW655385 EHS655378:EHS655385 ERO655378:ERO655385 FBK655378:FBK655385 FLG655378:FLG655385 FVC655378:FVC655385 GEY655378:GEY655385 GOU655378:GOU655385 GYQ655378:GYQ655385 HIM655378:HIM655385 HSI655378:HSI655385 ICE655378:ICE655385 IMA655378:IMA655385 IVW655378:IVW655385 JFS655378:JFS655385 JPO655378:JPO655385 JZK655378:JZK655385 KJG655378:KJG655385 KTC655378:KTC655385 LCY655378:LCY655385 LMU655378:LMU655385 LWQ655378:LWQ655385 MGM655378:MGM655385 MQI655378:MQI655385 NAE655378:NAE655385 NKA655378:NKA655385 NTW655378:NTW655385 ODS655378:ODS655385 ONO655378:ONO655385 OXK655378:OXK655385 PHG655378:PHG655385 PRC655378:PRC655385 QAY655378:QAY655385 QKU655378:QKU655385 QUQ655378:QUQ655385 REM655378:REM655385 ROI655378:ROI655385 RYE655378:RYE655385 SIA655378:SIA655385 SRW655378:SRW655385 TBS655378:TBS655385 TLO655378:TLO655385 TVK655378:TVK655385 UFG655378:UFG655385 UPC655378:UPC655385 UYY655378:UYY655385 VIU655378:VIU655385 VSQ655378:VSQ655385 WCM655378:WCM655385 WMI655378:WMI655385 WWE655378:WWE655385 W720914:W720921 JS720914:JS720921 TO720914:TO720921 ADK720914:ADK720921 ANG720914:ANG720921 AXC720914:AXC720921 BGY720914:BGY720921 BQU720914:BQU720921 CAQ720914:CAQ720921 CKM720914:CKM720921 CUI720914:CUI720921 DEE720914:DEE720921 DOA720914:DOA720921 DXW720914:DXW720921 EHS720914:EHS720921 ERO720914:ERO720921 FBK720914:FBK720921 FLG720914:FLG720921 FVC720914:FVC720921 GEY720914:GEY720921 GOU720914:GOU720921 GYQ720914:GYQ720921 HIM720914:HIM720921 HSI720914:HSI720921 ICE720914:ICE720921 IMA720914:IMA720921 IVW720914:IVW720921 JFS720914:JFS720921 JPO720914:JPO720921 JZK720914:JZK720921 KJG720914:KJG720921 KTC720914:KTC720921 LCY720914:LCY720921 LMU720914:LMU720921 LWQ720914:LWQ720921 MGM720914:MGM720921 MQI720914:MQI720921 NAE720914:NAE720921 NKA720914:NKA720921 NTW720914:NTW720921 ODS720914:ODS720921 ONO720914:ONO720921 OXK720914:OXK720921 PHG720914:PHG720921 PRC720914:PRC720921 QAY720914:QAY720921 QKU720914:QKU720921 QUQ720914:QUQ720921 REM720914:REM720921 ROI720914:ROI720921 RYE720914:RYE720921 SIA720914:SIA720921 SRW720914:SRW720921 TBS720914:TBS720921 TLO720914:TLO720921 TVK720914:TVK720921 UFG720914:UFG720921 UPC720914:UPC720921 UYY720914:UYY720921 VIU720914:VIU720921 VSQ720914:VSQ720921 WCM720914:WCM720921 WMI720914:WMI720921 WWE720914:WWE720921 W786450:W786457 JS786450:JS786457 TO786450:TO786457 ADK786450:ADK786457 ANG786450:ANG786457 AXC786450:AXC786457 BGY786450:BGY786457 BQU786450:BQU786457 CAQ786450:CAQ786457 CKM786450:CKM786457 CUI786450:CUI786457 DEE786450:DEE786457 DOA786450:DOA786457 DXW786450:DXW786457 EHS786450:EHS786457 ERO786450:ERO786457 FBK786450:FBK786457 FLG786450:FLG786457 FVC786450:FVC786457 GEY786450:GEY786457 GOU786450:GOU786457 GYQ786450:GYQ786457 HIM786450:HIM786457 HSI786450:HSI786457 ICE786450:ICE786457 IMA786450:IMA786457 IVW786450:IVW786457 JFS786450:JFS786457 JPO786450:JPO786457 JZK786450:JZK786457 KJG786450:KJG786457 KTC786450:KTC786457 LCY786450:LCY786457 LMU786450:LMU786457 LWQ786450:LWQ786457 MGM786450:MGM786457 MQI786450:MQI786457 NAE786450:NAE786457 NKA786450:NKA786457 NTW786450:NTW786457 ODS786450:ODS786457 ONO786450:ONO786457 OXK786450:OXK786457 PHG786450:PHG786457 PRC786450:PRC786457 QAY786450:QAY786457 QKU786450:QKU786457 QUQ786450:QUQ786457 REM786450:REM786457 ROI786450:ROI786457 RYE786450:RYE786457 SIA786450:SIA786457 SRW786450:SRW786457 TBS786450:TBS786457 TLO786450:TLO786457 TVK786450:TVK786457 UFG786450:UFG786457 UPC786450:UPC786457 UYY786450:UYY786457 VIU786450:VIU786457 VSQ786450:VSQ786457 WCM786450:WCM786457 WMI786450:WMI786457 WWE786450:WWE786457 W851986:W851993 JS851986:JS851993 TO851986:TO851993 ADK851986:ADK851993 ANG851986:ANG851993 AXC851986:AXC851993 BGY851986:BGY851993 BQU851986:BQU851993 CAQ851986:CAQ851993 CKM851986:CKM851993 CUI851986:CUI851993 DEE851986:DEE851993 DOA851986:DOA851993 DXW851986:DXW851993 EHS851986:EHS851993 ERO851986:ERO851993 FBK851986:FBK851993 FLG851986:FLG851993 FVC851986:FVC851993 GEY851986:GEY851993 GOU851986:GOU851993 GYQ851986:GYQ851993 HIM851986:HIM851993 HSI851986:HSI851993 ICE851986:ICE851993 IMA851986:IMA851993 IVW851986:IVW851993 JFS851986:JFS851993 JPO851986:JPO851993 JZK851986:JZK851993 KJG851986:KJG851993 KTC851986:KTC851993 LCY851986:LCY851993 LMU851986:LMU851993 LWQ851986:LWQ851993 MGM851986:MGM851993 MQI851986:MQI851993 NAE851986:NAE851993 NKA851986:NKA851993 NTW851986:NTW851993 ODS851986:ODS851993 ONO851986:ONO851993 OXK851986:OXK851993 PHG851986:PHG851993 PRC851986:PRC851993 QAY851986:QAY851993 QKU851986:QKU851993 QUQ851986:QUQ851993 REM851986:REM851993 ROI851986:ROI851993 RYE851986:RYE851993 SIA851986:SIA851993 SRW851986:SRW851993 TBS851986:TBS851993 TLO851986:TLO851993 TVK851986:TVK851993 UFG851986:UFG851993 UPC851986:UPC851993 UYY851986:UYY851993 VIU851986:VIU851993 VSQ851986:VSQ851993 WCM851986:WCM851993 WMI851986:WMI851993 WWE851986:WWE851993 W917522:W917529 JS917522:JS917529 TO917522:TO917529 ADK917522:ADK917529 ANG917522:ANG917529 AXC917522:AXC917529 BGY917522:BGY917529 BQU917522:BQU917529 CAQ917522:CAQ917529 CKM917522:CKM917529 CUI917522:CUI917529 DEE917522:DEE917529 DOA917522:DOA917529 DXW917522:DXW917529 EHS917522:EHS917529 ERO917522:ERO917529 FBK917522:FBK917529 FLG917522:FLG917529 FVC917522:FVC917529 GEY917522:GEY917529 GOU917522:GOU917529 GYQ917522:GYQ917529 HIM917522:HIM917529 HSI917522:HSI917529 ICE917522:ICE917529 IMA917522:IMA917529 IVW917522:IVW917529 JFS917522:JFS917529 JPO917522:JPO917529 JZK917522:JZK917529 KJG917522:KJG917529 KTC917522:KTC917529 LCY917522:LCY917529 LMU917522:LMU917529 LWQ917522:LWQ917529 MGM917522:MGM917529 MQI917522:MQI917529 NAE917522:NAE917529 NKA917522:NKA917529 NTW917522:NTW917529 ODS917522:ODS917529 ONO917522:ONO917529 OXK917522:OXK917529 PHG917522:PHG917529 PRC917522:PRC917529 QAY917522:QAY917529 QKU917522:QKU917529 QUQ917522:QUQ917529 REM917522:REM917529 ROI917522:ROI917529 RYE917522:RYE917529 SIA917522:SIA917529 SRW917522:SRW917529 TBS917522:TBS917529 TLO917522:TLO917529 TVK917522:TVK917529 UFG917522:UFG917529 UPC917522:UPC917529 UYY917522:UYY917529 VIU917522:VIU917529 VSQ917522:VSQ917529 WCM917522:WCM917529 WMI917522:WMI917529 WWE917522:WWE917529 W983058:W983065 JS983058:JS983065 TO983058:TO983065 ADK983058:ADK983065 ANG983058:ANG983065 AXC983058:AXC983065 BGY983058:BGY983065 BQU983058:BQU983065 CAQ983058:CAQ983065 CKM983058:CKM983065 CUI983058:CUI983065 DEE983058:DEE983065 DOA983058:DOA983065 DXW983058:DXW983065 EHS983058:EHS983065 ERO983058:ERO983065 FBK983058:FBK983065 FLG983058:FLG983065 FVC983058:FVC983065 GEY983058:GEY983065 GOU983058:GOU983065 GYQ983058:GYQ983065 HIM983058:HIM983065 HSI983058:HSI983065 ICE983058:ICE983065 IMA983058:IMA983065 IVW983058:IVW983065 JFS983058:JFS983065 JPO983058:JPO983065 JZK983058:JZK983065 KJG983058:KJG983065 KTC983058:KTC983065 LCY983058:LCY983065 LMU983058:LMU983065 LWQ983058:LWQ983065 MGM983058:MGM983065 MQI983058:MQI983065 NAE983058:NAE983065 NKA983058:NKA983065 NTW983058:NTW983065 ODS983058:ODS983065 ONO983058:ONO983065 OXK983058:OXK983065 PHG983058:PHG983065 PRC983058:PRC983065 QAY983058:QAY983065 QKU983058:QKU983065 QUQ983058:QUQ983065 REM983058:REM983065 ROI983058:ROI983065 RYE983058:RYE983065 SIA983058:SIA983065 SRW983058:SRW983065 TBS983058:TBS983065 TLO983058:TLO983065 TVK983058:TVK983065 UFG983058:UFG983065 UPC983058:UPC983065 UYY983058:UYY983065 VIU983058:VIU983065 VSQ983058:VSQ983065 WCM983058:WCM983065 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 T25">
      <formula1>900</formula1>
    </dataValidation>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sheetPr codeName="List05_3">
    <tabColor indexed="22"/>
  </sheetPr>
  <dimension ref="A1:T19"/>
  <sheetViews>
    <sheetView showGridLines="0" topLeftCell="E1" zoomScaleNormal="100" workbookViewId="0"/>
  </sheetViews>
  <sheetFormatPr defaultColWidth="10.625" defaultRowHeight="14.4"/>
  <cols>
    <col min="1" max="1" width="3.75" style="559" hidden="1" customWidth="1"/>
    <col min="2" max="4" width="3.75" style="553" hidden="1" customWidth="1"/>
    <col min="5" max="5" width="3.75" style="499" customWidth="1"/>
    <col min="6" max="6" width="9.75" style="492" customWidth="1"/>
    <col min="7" max="7" width="37.75" style="492" customWidth="1"/>
    <col min="8" max="8" width="66.875" style="492" customWidth="1"/>
    <col min="9" max="9" width="115.75" style="492" customWidth="1"/>
    <col min="10" max="11" width="10.625" style="553"/>
    <col min="12" max="12" width="11.125" style="553" customWidth="1"/>
    <col min="13" max="20" width="10.625" style="553"/>
    <col min="21" max="16384" width="10.625" style="492"/>
  </cols>
  <sheetData>
    <row r="1" spans="1:20" ht="2.95" customHeight="1">
      <c r="A1" s="559" t="s">
        <v>49</v>
      </c>
    </row>
    <row r="2" spans="1:20" ht="22.95">
      <c r="F2" s="1275" t="s">
        <v>470</v>
      </c>
      <c r="G2" s="1276"/>
      <c r="H2" s="1277"/>
      <c r="I2" s="608"/>
    </row>
    <row r="3" spans="1:20" ht="2.95" customHeight="1"/>
    <row r="4" spans="1:20" s="538" customFormat="1" ht="11.8">
      <c r="A4" s="558"/>
      <c r="B4" s="558"/>
      <c r="C4" s="558"/>
      <c r="D4" s="558"/>
      <c r="F4" s="1225" t="s">
        <v>445</v>
      </c>
      <c r="G4" s="1225"/>
      <c r="H4" s="1225"/>
      <c r="I4" s="1278" t="s">
        <v>446</v>
      </c>
      <c r="J4" s="558"/>
      <c r="K4" s="558"/>
      <c r="L4" s="558"/>
      <c r="M4" s="558"/>
      <c r="N4" s="558"/>
      <c r="O4" s="558"/>
      <c r="P4" s="558"/>
      <c r="Q4" s="558"/>
      <c r="R4" s="558"/>
      <c r="S4" s="558"/>
      <c r="T4" s="558"/>
    </row>
    <row r="5" spans="1:20" s="538" customFormat="1" ht="11.3" customHeight="1">
      <c r="A5" s="558"/>
      <c r="B5" s="558"/>
      <c r="C5" s="558"/>
      <c r="D5" s="558"/>
      <c r="F5" s="574" t="s">
        <v>91</v>
      </c>
      <c r="G5" s="586" t="s">
        <v>448</v>
      </c>
      <c r="H5" s="573" t="s">
        <v>439</v>
      </c>
      <c r="I5" s="1278"/>
      <c r="J5" s="558"/>
      <c r="K5" s="558"/>
      <c r="L5" s="558"/>
      <c r="M5" s="558"/>
      <c r="N5" s="558"/>
      <c r="O5" s="558"/>
      <c r="P5" s="558"/>
      <c r="Q5" s="558"/>
      <c r="R5" s="558"/>
      <c r="S5" s="558"/>
      <c r="T5" s="558"/>
    </row>
    <row r="6" spans="1:20" s="538" customFormat="1" ht="11.95" customHeight="1">
      <c r="A6" s="558"/>
      <c r="B6" s="558"/>
      <c r="C6" s="558"/>
      <c r="D6" s="558"/>
      <c r="F6" s="575" t="s">
        <v>92</v>
      </c>
      <c r="G6" s="577">
        <v>2</v>
      </c>
      <c r="H6" s="578">
        <v>3</v>
      </c>
      <c r="I6" s="576">
        <v>4</v>
      </c>
      <c r="J6" s="558">
        <v>4</v>
      </c>
      <c r="K6" s="558"/>
      <c r="L6" s="558"/>
      <c r="M6" s="558"/>
      <c r="N6" s="558"/>
      <c r="O6" s="558"/>
      <c r="P6" s="558"/>
      <c r="Q6" s="558"/>
      <c r="R6" s="558"/>
      <c r="S6" s="558"/>
      <c r="T6" s="558"/>
    </row>
    <row r="7" spans="1:20" s="538" customFormat="1" ht="19">
      <c r="A7" s="558"/>
      <c r="B7" s="558"/>
      <c r="C7" s="558"/>
      <c r="D7" s="558"/>
      <c r="F7" s="584">
        <v>1</v>
      </c>
      <c r="G7" s="600" t="s">
        <v>471</v>
      </c>
      <c r="H7" s="572" t="str">
        <f>IF(dateCh="","",dateCh)</f>
        <v>26.04.2022</v>
      </c>
      <c r="I7" s="549" t="s">
        <v>472</v>
      </c>
      <c r="J7" s="583"/>
      <c r="K7" s="558"/>
      <c r="L7" s="558"/>
      <c r="M7" s="558"/>
      <c r="N7" s="558"/>
      <c r="O7" s="558"/>
      <c r="P7" s="558"/>
      <c r="Q7" s="558"/>
      <c r="R7" s="558"/>
      <c r="S7" s="558"/>
      <c r="T7" s="558"/>
    </row>
    <row r="8" spans="1:20" s="538" customFormat="1" ht="47.15">
      <c r="A8" s="1279">
        <v>1</v>
      </c>
      <c r="B8" s="558"/>
      <c r="C8" s="558"/>
      <c r="D8" s="558"/>
      <c r="F8" s="584" t="str">
        <f>"2." &amp;mergeValue(A8)</f>
        <v>2.1</v>
      </c>
      <c r="G8" s="600" t="s">
        <v>473</v>
      </c>
      <c r="H8" s="572"/>
      <c r="I8" s="549" t="s">
        <v>568</v>
      </c>
      <c r="J8" s="583"/>
      <c r="K8" s="558"/>
      <c r="L8" s="558"/>
      <c r="M8" s="558"/>
      <c r="N8" s="558"/>
      <c r="O8" s="558"/>
      <c r="P8" s="558"/>
      <c r="Q8" s="558"/>
      <c r="R8" s="558"/>
      <c r="S8" s="558"/>
      <c r="T8" s="558"/>
    </row>
    <row r="9" spans="1:20" s="538" customFormat="1" ht="23.6">
      <c r="A9" s="1279"/>
      <c r="B9" s="558"/>
      <c r="C9" s="558"/>
      <c r="D9" s="558"/>
      <c r="F9" s="584" t="str">
        <f>"3." &amp;mergeValue(A9)</f>
        <v>3.1</v>
      </c>
      <c r="G9" s="600" t="s">
        <v>474</v>
      </c>
      <c r="H9" s="572"/>
      <c r="I9" s="549" t="s">
        <v>566</v>
      </c>
      <c r="J9" s="583"/>
      <c r="K9" s="558"/>
      <c r="L9" s="558"/>
      <c r="M9" s="558"/>
      <c r="N9" s="558"/>
      <c r="O9" s="558"/>
      <c r="P9" s="558"/>
      <c r="Q9" s="558"/>
      <c r="R9" s="558"/>
      <c r="S9" s="558"/>
      <c r="T9" s="558"/>
    </row>
    <row r="10" spans="1:20" s="538" customFormat="1" ht="23.6">
      <c r="A10" s="1279"/>
      <c r="B10" s="558"/>
      <c r="C10" s="558"/>
      <c r="D10" s="558"/>
      <c r="F10" s="584" t="str">
        <f>"4."&amp;mergeValue(A10)</f>
        <v>4.1</v>
      </c>
      <c r="G10" s="600" t="s">
        <v>475</v>
      </c>
      <c r="H10" s="573" t="s">
        <v>449</v>
      </c>
      <c r="I10" s="549"/>
      <c r="J10" s="583"/>
      <c r="K10" s="558"/>
      <c r="L10" s="558"/>
      <c r="M10" s="558"/>
      <c r="N10" s="558"/>
      <c r="O10" s="558"/>
      <c r="P10" s="558"/>
      <c r="Q10" s="558"/>
      <c r="R10" s="558"/>
      <c r="S10" s="558"/>
      <c r="T10" s="558"/>
    </row>
    <row r="11" spans="1:20" s="538" customFormat="1" ht="19">
      <c r="A11" s="1279"/>
      <c r="B11" s="1279">
        <v>1</v>
      </c>
      <c r="C11" s="591"/>
      <c r="D11" s="591"/>
      <c r="F11" s="584" t="str">
        <f>"4."&amp;mergeValue(A11) &amp;"."&amp;mergeValue(B11)</f>
        <v>4.1.1</v>
      </c>
      <c r="G11" s="579" t="s">
        <v>570</v>
      </c>
      <c r="H11" s="572" t="str">
        <f>IF(region_name="","",region_name)</f>
        <v>Архангельская область</v>
      </c>
      <c r="I11" s="549" t="s">
        <v>478</v>
      </c>
      <c r="J11" s="583"/>
      <c r="K11" s="558"/>
      <c r="L11" s="558"/>
      <c r="M11" s="558"/>
      <c r="N11" s="558"/>
      <c r="O11" s="558"/>
      <c r="P11" s="558"/>
      <c r="Q11" s="558"/>
      <c r="R11" s="558"/>
      <c r="S11" s="558"/>
      <c r="T11" s="558"/>
    </row>
    <row r="12" spans="1:20" s="538" customFormat="1" ht="23.6">
      <c r="A12" s="1279"/>
      <c r="B12" s="1279"/>
      <c r="C12" s="1279">
        <v>1</v>
      </c>
      <c r="D12" s="591"/>
      <c r="F12" s="584" t="str">
        <f>"4."&amp;mergeValue(A12) &amp;"."&amp;mergeValue(B12)&amp;"."&amp;mergeValue(C12)</f>
        <v>4.1.1.1</v>
      </c>
      <c r="G12" s="590" t="s">
        <v>476</v>
      </c>
      <c r="H12" s="572"/>
      <c r="I12" s="549" t="s">
        <v>479</v>
      </c>
      <c r="J12" s="583"/>
      <c r="K12" s="558"/>
      <c r="L12" s="558"/>
      <c r="M12" s="558"/>
      <c r="N12" s="558"/>
      <c r="O12" s="558"/>
      <c r="P12" s="558"/>
      <c r="Q12" s="558"/>
      <c r="R12" s="558"/>
      <c r="S12" s="558"/>
      <c r="T12" s="558"/>
    </row>
    <row r="13" spans="1:20" s="538" customFormat="1" ht="38.950000000000003" customHeight="1">
      <c r="A13" s="1279"/>
      <c r="B13" s="1279"/>
      <c r="C13" s="1279"/>
      <c r="D13" s="591">
        <v>1</v>
      </c>
      <c r="F13" s="584" t="str">
        <f>"4."&amp;mergeValue(A13) &amp;"."&amp;mergeValue(B13)&amp;"."&amp;mergeValue(C13)&amp;"."&amp;mergeValue(D13)</f>
        <v>4.1.1.1.1</v>
      </c>
      <c r="G13" s="601" t="s">
        <v>477</v>
      </c>
      <c r="H13" s="572"/>
      <c r="I13" s="1280" t="s">
        <v>569</v>
      </c>
      <c r="J13" s="583"/>
      <c r="K13" s="558"/>
      <c r="L13" s="558"/>
      <c r="M13" s="558"/>
      <c r="N13" s="558"/>
      <c r="O13" s="558"/>
      <c r="P13" s="558"/>
      <c r="Q13" s="558"/>
      <c r="R13" s="558"/>
      <c r="S13" s="558"/>
      <c r="T13" s="558"/>
    </row>
    <row r="14" spans="1:20" s="538" customFormat="1" ht="19">
      <c r="A14" s="1279"/>
      <c r="B14" s="1279"/>
      <c r="C14" s="1279"/>
      <c r="D14" s="591"/>
      <c r="F14" s="587"/>
      <c r="G14" s="519" t="s">
        <v>4</v>
      </c>
      <c r="H14" s="592"/>
      <c r="I14" s="1280"/>
      <c r="J14" s="583"/>
      <c r="K14" s="558"/>
      <c r="L14" s="558"/>
      <c r="M14" s="558"/>
      <c r="N14" s="558"/>
      <c r="O14" s="558"/>
      <c r="P14" s="558"/>
      <c r="Q14" s="558"/>
      <c r="R14" s="558"/>
      <c r="S14" s="558"/>
      <c r="T14" s="558"/>
    </row>
    <row r="15" spans="1:20" s="538" customFormat="1" ht="19">
      <c r="A15" s="1279"/>
      <c r="B15" s="1279"/>
      <c r="C15" s="591"/>
      <c r="D15" s="591"/>
      <c r="F15" s="602"/>
      <c r="G15" s="545" t="s">
        <v>401</v>
      </c>
      <c r="H15" s="603"/>
      <c r="I15" s="604"/>
      <c r="J15" s="583"/>
      <c r="K15" s="558"/>
      <c r="L15" s="558"/>
      <c r="M15" s="558"/>
      <c r="N15" s="558"/>
      <c r="O15" s="558"/>
      <c r="P15" s="558"/>
      <c r="Q15" s="558"/>
      <c r="R15" s="558"/>
      <c r="S15" s="558"/>
      <c r="T15" s="558"/>
    </row>
    <row r="16" spans="1:20" s="538" customFormat="1" ht="19">
      <c r="A16" s="1279"/>
      <c r="B16" s="558"/>
      <c r="C16" s="558"/>
      <c r="D16" s="558"/>
      <c r="F16" s="587"/>
      <c r="G16" s="527" t="s">
        <v>483</v>
      </c>
      <c r="H16" s="588"/>
      <c r="I16" s="589"/>
      <c r="J16" s="583"/>
      <c r="K16" s="558"/>
      <c r="L16" s="558"/>
      <c r="M16" s="558"/>
      <c r="N16" s="558"/>
      <c r="O16" s="558"/>
      <c r="P16" s="558"/>
      <c r="Q16" s="558"/>
      <c r="R16" s="558"/>
      <c r="S16" s="558"/>
      <c r="T16" s="558"/>
    </row>
    <row r="17" spans="1:20" s="538" customFormat="1" ht="19">
      <c r="A17" s="558"/>
      <c r="B17" s="558"/>
      <c r="C17" s="558"/>
      <c r="D17" s="558"/>
      <c r="F17" s="587"/>
      <c r="G17" s="534" t="s">
        <v>482</v>
      </c>
      <c r="H17" s="588"/>
      <c r="I17" s="589"/>
      <c r="J17" s="583"/>
      <c r="K17" s="558"/>
      <c r="L17" s="558"/>
      <c r="M17" s="558"/>
      <c r="N17" s="558"/>
      <c r="O17" s="558"/>
      <c r="P17" s="558"/>
      <c r="Q17" s="558"/>
      <c r="R17" s="558"/>
      <c r="S17" s="558"/>
      <c r="T17" s="558"/>
    </row>
    <row r="18" spans="1:20" s="581" customFormat="1" ht="2.95" customHeight="1">
      <c r="A18" s="582"/>
      <c r="B18" s="582"/>
      <c r="C18" s="582"/>
      <c r="D18" s="582"/>
      <c r="F18" s="593"/>
      <c r="G18" s="594"/>
      <c r="H18" s="595"/>
      <c r="I18" s="596"/>
      <c r="J18" s="582"/>
      <c r="K18" s="582"/>
      <c r="L18" s="582"/>
      <c r="M18" s="582"/>
      <c r="N18" s="582"/>
      <c r="O18" s="582"/>
      <c r="P18" s="582"/>
      <c r="Q18" s="582"/>
      <c r="R18" s="582"/>
      <c r="S18" s="582"/>
      <c r="T18" s="582"/>
    </row>
    <row r="19" spans="1:20" s="581" customFormat="1" ht="15.05" customHeight="1">
      <c r="A19" s="582"/>
      <c r="B19" s="582"/>
      <c r="C19" s="582"/>
      <c r="D19" s="582"/>
      <c r="F19" s="580"/>
      <c r="G19" s="1274" t="s">
        <v>571</v>
      </c>
      <c r="H19" s="1274"/>
      <c r="I19" s="562"/>
      <c r="J19" s="582"/>
      <c r="K19" s="582"/>
      <c r="L19" s="582"/>
      <c r="M19" s="582"/>
      <c r="N19" s="582"/>
      <c r="O19" s="582"/>
      <c r="P19" s="582"/>
      <c r="Q19" s="582"/>
      <c r="R19" s="582"/>
      <c r="S19" s="582"/>
      <c r="T19" s="582"/>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List06_3">
    <tabColor rgb="FFEAEBEE"/>
    <pageSetUpPr fitToPage="1"/>
  </sheetPr>
  <dimension ref="A1:AJ36"/>
  <sheetViews>
    <sheetView showGridLines="0" topLeftCell="I4" zoomScaleNormal="100" workbookViewId="0"/>
  </sheetViews>
  <sheetFormatPr defaultColWidth="10.625" defaultRowHeight="14.4"/>
  <cols>
    <col min="1" max="6" width="10.625" style="553" hidden="1" customWidth="1"/>
    <col min="7" max="8" width="9.125" style="559" hidden="1" customWidth="1"/>
    <col min="9" max="9" width="3.75" style="500" customWidth="1"/>
    <col min="10" max="11" width="3.75" style="499" customWidth="1"/>
    <col min="12" max="12" width="12.75" style="492" customWidth="1"/>
    <col min="13" max="13" width="44.75" style="492" customWidth="1"/>
    <col min="14" max="14" width="1.75" style="492" hidden="1" customWidth="1"/>
    <col min="15" max="15" width="29.75" style="492" hidden="1" customWidth="1"/>
    <col min="16" max="17" width="23.75" style="492" hidden="1" customWidth="1"/>
    <col min="18" max="18" width="11.75" style="492" customWidth="1"/>
    <col min="19" max="19" width="3.75" style="492" customWidth="1"/>
    <col min="20" max="20" width="11.75" style="492" customWidth="1"/>
    <col min="21" max="21" width="8.625" style="492" hidden="1" customWidth="1"/>
    <col min="22" max="22" width="4.75" style="492" customWidth="1"/>
    <col min="23" max="23" width="115.75" style="492" customWidth="1"/>
    <col min="24" max="25" width="10.625" style="553"/>
    <col min="26" max="26" width="11.125" style="553" customWidth="1"/>
    <col min="27" max="34" width="10.625" style="553"/>
    <col min="35" max="256" width="10.625" style="492"/>
    <col min="257" max="264" width="0" style="492" hidden="1" customWidth="1"/>
    <col min="265" max="265" width="3.75" style="492" customWidth="1"/>
    <col min="266" max="266" width="3.875" style="492" customWidth="1"/>
    <col min="267" max="267" width="3.75" style="492" customWidth="1"/>
    <col min="268" max="268" width="12.75" style="492" customWidth="1"/>
    <col min="269" max="269" width="52.75" style="492" customWidth="1"/>
    <col min="270" max="273" width="0" style="492" hidden="1" customWidth="1"/>
    <col min="274" max="274" width="12.25" style="492" customWidth="1"/>
    <col min="275" max="275" width="6.375" style="492" customWidth="1"/>
    <col min="276" max="276" width="12.25" style="492" customWidth="1"/>
    <col min="277" max="277" width="0" style="492" hidden="1" customWidth="1"/>
    <col min="278" max="278" width="3.75" style="492" customWidth="1"/>
    <col min="279" max="279" width="11.125" style="492" bestFit="1" customWidth="1"/>
    <col min="280" max="281" width="10.625" style="492"/>
    <col min="282" max="282" width="11.125" style="492" customWidth="1"/>
    <col min="283" max="512" width="10.625" style="492"/>
    <col min="513" max="520" width="0" style="492" hidden="1" customWidth="1"/>
    <col min="521" max="521" width="3.75" style="492" customWidth="1"/>
    <col min="522" max="522" width="3.875" style="492" customWidth="1"/>
    <col min="523" max="523" width="3.75" style="492" customWidth="1"/>
    <col min="524" max="524" width="12.75" style="492" customWidth="1"/>
    <col min="525" max="525" width="52.75" style="492" customWidth="1"/>
    <col min="526" max="529" width="0" style="492" hidden="1" customWidth="1"/>
    <col min="530" max="530" width="12.25" style="492" customWidth="1"/>
    <col min="531" max="531" width="6.375" style="492" customWidth="1"/>
    <col min="532" max="532" width="12.25" style="492" customWidth="1"/>
    <col min="533" max="533" width="0" style="492" hidden="1" customWidth="1"/>
    <col min="534" max="534" width="3.75" style="492" customWidth="1"/>
    <col min="535" max="535" width="11.125" style="492" bestFit="1" customWidth="1"/>
    <col min="536" max="537" width="10.625" style="492"/>
    <col min="538" max="538" width="11.125" style="492" customWidth="1"/>
    <col min="539" max="768" width="10.625" style="492"/>
    <col min="769" max="776" width="0" style="492" hidden="1" customWidth="1"/>
    <col min="777" max="777" width="3.75" style="492" customWidth="1"/>
    <col min="778" max="778" width="3.875" style="492" customWidth="1"/>
    <col min="779" max="779" width="3.75" style="492" customWidth="1"/>
    <col min="780" max="780" width="12.75" style="492" customWidth="1"/>
    <col min="781" max="781" width="52.75" style="492" customWidth="1"/>
    <col min="782" max="785" width="0" style="492" hidden="1" customWidth="1"/>
    <col min="786" max="786" width="12.25" style="492" customWidth="1"/>
    <col min="787" max="787" width="6.375" style="492" customWidth="1"/>
    <col min="788" max="788" width="12.25" style="492" customWidth="1"/>
    <col min="789" max="789" width="0" style="492" hidden="1" customWidth="1"/>
    <col min="790" max="790" width="3.75" style="492" customWidth="1"/>
    <col min="791" max="791" width="11.125" style="492" bestFit="1" customWidth="1"/>
    <col min="792" max="793" width="10.625" style="492"/>
    <col min="794" max="794" width="11.125" style="492" customWidth="1"/>
    <col min="795" max="1024" width="10.625" style="492"/>
    <col min="1025" max="1032" width="0" style="492" hidden="1" customWidth="1"/>
    <col min="1033" max="1033" width="3.75" style="492" customWidth="1"/>
    <col min="1034" max="1034" width="3.875" style="492" customWidth="1"/>
    <col min="1035" max="1035" width="3.75" style="492" customWidth="1"/>
    <col min="1036" max="1036" width="12.75" style="492" customWidth="1"/>
    <col min="1037" max="1037" width="52.75" style="492" customWidth="1"/>
    <col min="1038" max="1041" width="0" style="492" hidden="1" customWidth="1"/>
    <col min="1042" max="1042" width="12.25" style="492" customWidth="1"/>
    <col min="1043" max="1043" width="6.375" style="492" customWidth="1"/>
    <col min="1044" max="1044" width="12.25" style="492" customWidth="1"/>
    <col min="1045" max="1045" width="0" style="492" hidden="1" customWidth="1"/>
    <col min="1046" max="1046" width="3.75" style="492" customWidth="1"/>
    <col min="1047" max="1047" width="11.125" style="492" bestFit="1" customWidth="1"/>
    <col min="1048" max="1049" width="10.625" style="492"/>
    <col min="1050" max="1050" width="11.125" style="492" customWidth="1"/>
    <col min="1051" max="1280" width="10.625" style="492"/>
    <col min="1281" max="1288" width="0" style="492" hidden="1" customWidth="1"/>
    <col min="1289" max="1289" width="3.75" style="492" customWidth="1"/>
    <col min="1290" max="1290" width="3.875" style="492" customWidth="1"/>
    <col min="1291" max="1291" width="3.75" style="492" customWidth="1"/>
    <col min="1292" max="1292" width="12.75" style="492" customWidth="1"/>
    <col min="1293" max="1293" width="52.75" style="492" customWidth="1"/>
    <col min="1294" max="1297" width="0" style="492" hidden="1" customWidth="1"/>
    <col min="1298" max="1298" width="12.25" style="492" customWidth="1"/>
    <col min="1299" max="1299" width="6.375" style="492" customWidth="1"/>
    <col min="1300" max="1300" width="12.25" style="492" customWidth="1"/>
    <col min="1301" max="1301" width="0" style="492" hidden="1" customWidth="1"/>
    <col min="1302" max="1302" width="3.75" style="492" customWidth="1"/>
    <col min="1303" max="1303" width="11.125" style="492" bestFit="1" customWidth="1"/>
    <col min="1304" max="1305" width="10.625" style="492"/>
    <col min="1306" max="1306" width="11.125" style="492" customWidth="1"/>
    <col min="1307" max="1536" width="10.625" style="492"/>
    <col min="1537" max="1544" width="0" style="492" hidden="1" customWidth="1"/>
    <col min="1545" max="1545" width="3.75" style="492" customWidth="1"/>
    <col min="1546" max="1546" width="3.875" style="492" customWidth="1"/>
    <col min="1547" max="1547" width="3.75" style="492" customWidth="1"/>
    <col min="1548" max="1548" width="12.75" style="492" customWidth="1"/>
    <col min="1549" max="1549" width="52.75" style="492" customWidth="1"/>
    <col min="1550" max="1553" width="0" style="492" hidden="1" customWidth="1"/>
    <col min="1554" max="1554" width="12.25" style="492" customWidth="1"/>
    <col min="1555" max="1555" width="6.375" style="492" customWidth="1"/>
    <col min="1556" max="1556" width="12.25" style="492" customWidth="1"/>
    <col min="1557" max="1557" width="0" style="492" hidden="1" customWidth="1"/>
    <col min="1558" max="1558" width="3.75" style="492" customWidth="1"/>
    <col min="1559" max="1559" width="11.125" style="492" bestFit="1" customWidth="1"/>
    <col min="1560" max="1561" width="10.625" style="492"/>
    <col min="1562" max="1562" width="11.125" style="492" customWidth="1"/>
    <col min="1563" max="1792" width="10.625" style="492"/>
    <col min="1793" max="1800" width="0" style="492" hidden="1" customWidth="1"/>
    <col min="1801" max="1801" width="3.75" style="492" customWidth="1"/>
    <col min="1802" max="1802" width="3.875" style="492" customWidth="1"/>
    <col min="1803" max="1803" width="3.75" style="492" customWidth="1"/>
    <col min="1804" max="1804" width="12.75" style="492" customWidth="1"/>
    <col min="1805" max="1805" width="52.75" style="492" customWidth="1"/>
    <col min="1806" max="1809" width="0" style="492" hidden="1" customWidth="1"/>
    <col min="1810" max="1810" width="12.25" style="492" customWidth="1"/>
    <col min="1811" max="1811" width="6.375" style="492" customWidth="1"/>
    <col min="1812" max="1812" width="12.25" style="492" customWidth="1"/>
    <col min="1813" max="1813" width="0" style="492" hidden="1" customWidth="1"/>
    <col min="1814" max="1814" width="3.75" style="492" customWidth="1"/>
    <col min="1815" max="1815" width="11.125" style="492" bestFit="1" customWidth="1"/>
    <col min="1816" max="1817" width="10.625" style="492"/>
    <col min="1818" max="1818" width="11.125" style="492" customWidth="1"/>
    <col min="1819" max="2048" width="10.625" style="492"/>
    <col min="2049" max="2056" width="0" style="492" hidden="1" customWidth="1"/>
    <col min="2057" max="2057" width="3.75" style="492" customWidth="1"/>
    <col min="2058" max="2058" width="3.875" style="492" customWidth="1"/>
    <col min="2059" max="2059" width="3.75" style="492" customWidth="1"/>
    <col min="2060" max="2060" width="12.75" style="492" customWidth="1"/>
    <col min="2061" max="2061" width="52.75" style="492" customWidth="1"/>
    <col min="2062" max="2065" width="0" style="492" hidden="1" customWidth="1"/>
    <col min="2066" max="2066" width="12.25" style="492" customWidth="1"/>
    <col min="2067" max="2067" width="6.375" style="492" customWidth="1"/>
    <col min="2068" max="2068" width="12.25" style="492" customWidth="1"/>
    <col min="2069" max="2069" width="0" style="492" hidden="1" customWidth="1"/>
    <col min="2070" max="2070" width="3.75" style="492" customWidth="1"/>
    <col min="2071" max="2071" width="11.125" style="492" bestFit="1" customWidth="1"/>
    <col min="2072" max="2073" width="10.625" style="492"/>
    <col min="2074" max="2074" width="11.125" style="492" customWidth="1"/>
    <col min="2075" max="2304" width="10.625" style="492"/>
    <col min="2305" max="2312" width="0" style="492" hidden="1" customWidth="1"/>
    <col min="2313" max="2313" width="3.75" style="492" customWidth="1"/>
    <col min="2314" max="2314" width="3.875" style="492" customWidth="1"/>
    <col min="2315" max="2315" width="3.75" style="492" customWidth="1"/>
    <col min="2316" max="2316" width="12.75" style="492" customWidth="1"/>
    <col min="2317" max="2317" width="52.75" style="492" customWidth="1"/>
    <col min="2318" max="2321" width="0" style="492" hidden="1" customWidth="1"/>
    <col min="2322" max="2322" width="12.25" style="492" customWidth="1"/>
    <col min="2323" max="2323" width="6.375" style="492" customWidth="1"/>
    <col min="2324" max="2324" width="12.25" style="492" customWidth="1"/>
    <col min="2325" max="2325" width="0" style="492" hidden="1" customWidth="1"/>
    <col min="2326" max="2326" width="3.75" style="492" customWidth="1"/>
    <col min="2327" max="2327" width="11.125" style="492" bestFit="1" customWidth="1"/>
    <col min="2328" max="2329" width="10.625" style="492"/>
    <col min="2330" max="2330" width="11.125" style="492" customWidth="1"/>
    <col min="2331" max="2560" width="10.625" style="492"/>
    <col min="2561" max="2568" width="0" style="492" hidden="1" customWidth="1"/>
    <col min="2569" max="2569" width="3.75" style="492" customWidth="1"/>
    <col min="2570" max="2570" width="3.875" style="492" customWidth="1"/>
    <col min="2571" max="2571" width="3.75" style="492" customWidth="1"/>
    <col min="2572" max="2572" width="12.75" style="492" customWidth="1"/>
    <col min="2573" max="2573" width="52.75" style="492" customWidth="1"/>
    <col min="2574" max="2577" width="0" style="492" hidden="1" customWidth="1"/>
    <col min="2578" max="2578" width="12.25" style="492" customWidth="1"/>
    <col min="2579" max="2579" width="6.375" style="492" customWidth="1"/>
    <col min="2580" max="2580" width="12.25" style="492" customWidth="1"/>
    <col min="2581" max="2581" width="0" style="492" hidden="1" customWidth="1"/>
    <col min="2582" max="2582" width="3.75" style="492" customWidth="1"/>
    <col min="2583" max="2583" width="11.125" style="492" bestFit="1" customWidth="1"/>
    <col min="2584" max="2585" width="10.625" style="492"/>
    <col min="2586" max="2586" width="11.125" style="492" customWidth="1"/>
    <col min="2587" max="2816" width="10.625" style="492"/>
    <col min="2817" max="2824" width="0" style="492" hidden="1" customWidth="1"/>
    <col min="2825" max="2825" width="3.75" style="492" customWidth="1"/>
    <col min="2826" max="2826" width="3.875" style="492" customWidth="1"/>
    <col min="2827" max="2827" width="3.75" style="492" customWidth="1"/>
    <col min="2828" max="2828" width="12.75" style="492" customWidth="1"/>
    <col min="2829" max="2829" width="52.75" style="492" customWidth="1"/>
    <col min="2830" max="2833" width="0" style="492" hidden="1" customWidth="1"/>
    <col min="2834" max="2834" width="12.25" style="492" customWidth="1"/>
    <col min="2835" max="2835" width="6.375" style="492" customWidth="1"/>
    <col min="2836" max="2836" width="12.25" style="492" customWidth="1"/>
    <col min="2837" max="2837" width="0" style="492" hidden="1" customWidth="1"/>
    <col min="2838" max="2838" width="3.75" style="492" customWidth="1"/>
    <col min="2839" max="2839" width="11.125" style="492" bestFit="1" customWidth="1"/>
    <col min="2840" max="2841" width="10.625" style="492"/>
    <col min="2842" max="2842" width="11.125" style="492" customWidth="1"/>
    <col min="2843" max="3072" width="10.625" style="492"/>
    <col min="3073" max="3080" width="0" style="492" hidden="1" customWidth="1"/>
    <col min="3081" max="3081" width="3.75" style="492" customWidth="1"/>
    <col min="3082" max="3082" width="3.875" style="492" customWidth="1"/>
    <col min="3083" max="3083" width="3.75" style="492" customWidth="1"/>
    <col min="3084" max="3084" width="12.75" style="492" customWidth="1"/>
    <col min="3085" max="3085" width="52.75" style="492" customWidth="1"/>
    <col min="3086" max="3089" width="0" style="492" hidden="1" customWidth="1"/>
    <col min="3090" max="3090" width="12.25" style="492" customWidth="1"/>
    <col min="3091" max="3091" width="6.375" style="492" customWidth="1"/>
    <col min="3092" max="3092" width="12.25" style="492" customWidth="1"/>
    <col min="3093" max="3093" width="0" style="492" hidden="1" customWidth="1"/>
    <col min="3094" max="3094" width="3.75" style="492" customWidth="1"/>
    <col min="3095" max="3095" width="11.125" style="492" bestFit="1" customWidth="1"/>
    <col min="3096" max="3097" width="10.625" style="492"/>
    <col min="3098" max="3098" width="11.125" style="492" customWidth="1"/>
    <col min="3099" max="3328" width="10.625" style="492"/>
    <col min="3329" max="3336" width="0" style="492" hidden="1" customWidth="1"/>
    <col min="3337" max="3337" width="3.75" style="492" customWidth="1"/>
    <col min="3338" max="3338" width="3.875" style="492" customWidth="1"/>
    <col min="3339" max="3339" width="3.75" style="492" customWidth="1"/>
    <col min="3340" max="3340" width="12.75" style="492" customWidth="1"/>
    <col min="3341" max="3341" width="52.75" style="492" customWidth="1"/>
    <col min="3342" max="3345" width="0" style="492" hidden="1" customWidth="1"/>
    <col min="3346" max="3346" width="12.25" style="492" customWidth="1"/>
    <col min="3347" max="3347" width="6.375" style="492" customWidth="1"/>
    <col min="3348" max="3348" width="12.25" style="492" customWidth="1"/>
    <col min="3349" max="3349" width="0" style="492" hidden="1" customWidth="1"/>
    <col min="3350" max="3350" width="3.75" style="492" customWidth="1"/>
    <col min="3351" max="3351" width="11.125" style="492" bestFit="1" customWidth="1"/>
    <col min="3352" max="3353" width="10.625" style="492"/>
    <col min="3354" max="3354" width="11.125" style="492" customWidth="1"/>
    <col min="3355" max="3584" width="10.625" style="492"/>
    <col min="3585" max="3592" width="0" style="492" hidden="1" customWidth="1"/>
    <col min="3593" max="3593" width="3.75" style="492" customWidth="1"/>
    <col min="3594" max="3594" width="3.875" style="492" customWidth="1"/>
    <col min="3595" max="3595" width="3.75" style="492" customWidth="1"/>
    <col min="3596" max="3596" width="12.75" style="492" customWidth="1"/>
    <col min="3597" max="3597" width="52.75" style="492" customWidth="1"/>
    <col min="3598" max="3601" width="0" style="492" hidden="1" customWidth="1"/>
    <col min="3602" max="3602" width="12.25" style="492" customWidth="1"/>
    <col min="3603" max="3603" width="6.375" style="492" customWidth="1"/>
    <col min="3604" max="3604" width="12.25" style="492" customWidth="1"/>
    <col min="3605" max="3605" width="0" style="492" hidden="1" customWidth="1"/>
    <col min="3606" max="3606" width="3.75" style="492" customWidth="1"/>
    <col min="3607" max="3607" width="11.125" style="492" bestFit="1" customWidth="1"/>
    <col min="3608" max="3609" width="10.625" style="492"/>
    <col min="3610" max="3610" width="11.125" style="492" customWidth="1"/>
    <col min="3611" max="3840" width="10.625" style="492"/>
    <col min="3841" max="3848" width="0" style="492" hidden="1" customWidth="1"/>
    <col min="3849" max="3849" width="3.75" style="492" customWidth="1"/>
    <col min="3850" max="3850" width="3.875" style="492" customWidth="1"/>
    <col min="3851" max="3851" width="3.75" style="492" customWidth="1"/>
    <col min="3852" max="3852" width="12.75" style="492" customWidth="1"/>
    <col min="3853" max="3853" width="52.75" style="492" customWidth="1"/>
    <col min="3854" max="3857" width="0" style="492" hidden="1" customWidth="1"/>
    <col min="3858" max="3858" width="12.25" style="492" customWidth="1"/>
    <col min="3859" max="3859" width="6.375" style="492" customWidth="1"/>
    <col min="3860" max="3860" width="12.25" style="492" customWidth="1"/>
    <col min="3861" max="3861" width="0" style="492" hidden="1" customWidth="1"/>
    <col min="3862" max="3862" width="3.75" style="492" customWidth="1"/>
    <col min="3863" max="3863" width="11.125" style="492" bestFit="1" customWidth="1"/>
    <col min="3864" max="3865" width="10.625" style="492"/>
    <col min="3866" max="3866" width="11.125" style="492" customWidth="1"/>
    <col min="3867" max="4096" width="10.625" style="492"/>
    <col min="4097" max="4104" width="0" style="492" hidden="1" customWidth="1"/>
    <col min="4105" max="4105" width="3.75" style="492" customWidth="1"/>
    <col min="4106" max="4106" width="3.875" style="492" customWidth="1"/>
    <col min="4107" max="4107" width="3.75" style="492" customWidth="1"/>
    <col min="4108" max="4108" width="12.75" style="492" customWidth="1"/>
    <col min="4109" max="4109" width="52.75" style="492" customWidth="1"/>
    <col min="4110" max="4113" width="0" style="492" hidden="1" customWidth="1"/>
    <col min="4114" max="4114" width="12.25" style="492" customWidth="1"/>
    <col min="4115" max="4115" width="6.375" style="492" customWidth="1"/>
    <col min="4116" max="4116" width="12.25" style="492" customWidth="1"/>
    <col min="4117" max="4117" width="0" style="492" hidden="1" customWidth="1"/>
    <col min="4118" max="4118" width="3.75" style="492" customWidth="1"/>
    <col min="4119" max="4119" width="11.125" style="492" bestFit="1" customWidth="1"/>
    <col min="4120" max="4121" width="10.625" style="492"/>
    <col min="4122" max="4122" width="11.125" style="492" customWidth="1"/>
    <col min="4123" max="4352" width="10.625" style="492"/>
    <col min="4353" max="4360" width="0" style="492" hidden="1" customWidth="1"/>
    <col min="4361" max="4361" width="3.75" style="492" customWidth="1"/>
    <col min="4362" max="4362" width="3.875" style="492" customWidth="1"/>
    <col min="4363" max="4363" width="3.75" style="492" customWidth="1"/>
    <col min="4364" max="4364" width="12.75" style="492" customWidth="1"/>
    <col min="4365" max="4365" width="52.75" style="492" customWidth="1"/>
    <col min="4366" max="4369" width="0" style="492" hidden="1" customWidth="1"/>
    <col min="4370" max="4370" width="12.25" style="492" customWidth="1"/>
    <col min="4371" max="4371" width="6.375" style="492" customWidth="1"/>
    <col min="4372" max="4372" width="12.25" style="492" customWidth="1"/>
    <col min="4373" max="4373" width="0" style="492" hidden="1" customWidth="1"/>
    <col min="4374" max="4374" width="3.75" style="492" customWidth="1"/>
    <col min="4375" max="4375" width="11.125" style="492" bestFit="1" customWidth="1"/>
    <col min="4376" max="4377" width="10.625" style="492"/>
    <col min="4378" max="4378" width="11.125" style="492" customWidth="1"/>
    <col min="4379" max="4608" width="10.625" style="492"/>
    <col min="4609" max="4616" width="0" style="492" hidden="1" customWidth="1"/>
    <col min="4617" max="4617" width="3.75" style="492" customWidth="1"/>
    <col min="4618" max="4618" width="3.875" style="492" customWidth="1"/>
    <col min="4619" max="4619" width="3.75" style="492" customWidth="1"/>
    <col min="4620" max="4620" width="12.75" style="492" customWidth="1"/>
    <col min="4621" max="4621" width="52.75" style="492" customWidth="1"/>
    <col min="4622" max="4625" width="0" style="492" hidden="1" customWidth="1"/>
    <col min="4626" max="4626" width="12.25" style="492" customWidth="1"/>
    <col min="4627" max="4627" width="6.375" style="492" customWidth="1"/>
    <col min="4628" max="4628" width="12.25" style="492" customWidth="1"/>
    <col min="4629" max="4629" width="0" style="492" hidden="1" customWidth="1"/>
    <col min="4630" max="4630" width="3.75" style="492" customWidth="1"/>
    <col min="4631" max="4631" width="11.125" style="492" bestFit="1" customWidth="1"/>
    <col min="4632" max="4633" width="10.625" style="492"/>
    <col min="4634" max="4634" width="11.125" style="492" customWidth="1"/>
    <col min="4635" max="4864" width="10.625" style="492"/>
    <col min="4865" max="4872" width="0" style="492" hidden="1" customWidth="1"/>
    <col min="4873" max="4873" width="3.75" style="492" customWidth="1"/>
    <col min="4874" max="4874" width="3.875" style="492" customWidth="1"/>
    <col min="4875" max="4875" width="3.75" style="492" customWidth="1"/>
    <col min="4876" max="4876" width="12.75" style="492" customWidth="1"/>
    <col min="4877" max="4877" width="52.75" style="492" customWidth="1"/>
    <col min="4878" max="4881" width="0" style="492" hidden="1" customWidth="1"/>
    <col min="4882" max="4882" width="12.25" style="492" customWidth="1"/>
    <col min="4883" max="4883" width="6.375" style="492" customWidth="1"/>
    <col min="4884" max="4884" width="12.25" style="492" customWidth="1"/>
    <col min="4885" max="4885" width="0" style="492" hidden="1" customWidth="1"/>
    <col min="4886" max="4886" width="3.75" style="492" customWidth="1"/>
    <col min="4887" max="4887" width="11.125" style="492" bestFit="1" customWidth="1"/>
    <col min="4888" max="4889" width="10.625" style="492"/>
    <col min="4890" max="4890" width="11.125" style="492" customWidth="1"/>
    <col min="4891" max="5120" width="10.625" style="492"/>
    <col min="5121" max="5128" width="0" style="492" hidden="1" customWidth="1"/>
    <col min="5129" max="5129" width="3.75" style="492" customWidth="1"/>
    <col min="5130" max="5130" width="3.875" style="492" customWidth="1"/>
    <col min="5131" max="5131" width="3.75" style="492" customWidth="1"/>
    <col min="5132" max="5132" width="12.75" style="492" customWidth="1"/>
    <col min="5133" max="5133" width="52.75" style="492" customWidth="1"/>
    <col min="5134" max="5137" width="0" style="492" hidden="1" customWidth="1"/>
    <col min="5138" max="5138" width="12.25" style="492" customWidth="1"/>
    <col min="5139" max="5139" width="6.375" style="492" customWidth="1"/>
    <col min="5140" max="5140" width="12.25" style="492" customWidth="1"/>
    <col min="5141" max="5141" width="0" style="492" hidden="1" customWidth="1"/>
    <col min="5142" max="5142" width="3.75" style="492" customWidth="1"/>
    <col min="5143" max="5143" width="11.125" style="492" bestFit="1" customWidth="1"/>
    <col min="5144" max="5145" width="10.625" style="492"/>
    <col min="5146" max="5146" width="11.125" style="492" customWidth="1"/>
    <col min="5147" max="5376" width="10.625" style="492"/>
    <col min="5377" max="5384" width="0" style="492" hidden="1" customWidth="1"/>
    <col min="5385" max="5385" width="3.75" style="492" customWidth="1"/>
    <col min="5386" max="5386" width="3.875" style="492" customWidth="1"/>
    <col min="5387" max="5387" width="3.75" style="492" customWidth="1"/>
    <col min="5388" max="5388" width="12.75" style="492" customWidth="1"/>
    <col min="5389" max="5389" width="52.75" style="492" customWidth="1"/>
    <col min="5390" max="5393" width="0" style="492" hidden="1" customWidth="1"/>
    <col min="5394" max="5394" width="12.25" style="492" customWidth="1"/>
    <col min="5395" max="5395" width="6.375" style="492" customWidth="1"/>
    <col min="5396" max="5396" width="12.25" style="492" customWidth="1"/>
    <col min="5397" max="5397" width="0" style="492" hidden="1" customWidth="1"/>
    <col min="5398" max="5398" width="3.75" style="492" customWidth="1"/>
    <col min="5399" max="5399" width="11.125" style="492" bestFit="1" customWidth="1"/>
    <col min="5400" max="5401" width="10.625" style="492"/>
    <col min="5402" max="5402" width="11.125" style="492" customWidth="1"/>
    <col min="5403" max="5632" width="10.625" style="492"/>
    <col min="5633" max="5640" width="0" style="492" hidden="1" customWidth="1"/>
    <col min="5641" max="5641" width="3.75" style="492" customWidth="1"/>
    <col min="5642" max="5642" width="3.875" style="492" customWidth="1"/>
    <col min="5643" max="5643" width="3.75" style="492" customWidth="1"/>
    <col min="5644" max="5644" width="12.75" style="492" customWidth="1"/>
    <col min="5645" max="5645" width="52.75" style="492" customWidth="1"/>
    <col min="5646" max="5649" width="0" style="492" hidden="1" customWidth="1"/>
    <col min="5650" max="5650" width="12.25" style="492" customWidth="1"/>
    <col min="5651" max="5651" width="6.375" style="492" customWidth="1"/>
    <col min="5652" max="5652" width="12.25" style="492" customWidth="1"/>
    <col min="5653" max="5653" width="0" style="492" hidden="1" customWidth="1"/>
    <col min="5654" max="5654" width="3.75" style="492" customWidth="1"/>
    <col min="5655" max="5655" width="11.125" style="492" bestFit="1" customWidth="1"/>
    <col min="5656" max="5657" width="10.625" style="492"/>
    <col min="5658" max="5658" width="11.125" style="492" customWidth="1"/>
    <col min="5659" max="5888" width="10.625" style="492"/>
    <col min="5889" max="5896" width="0" style="492" hidden="1" customWidth="1"/>
    <col min="5897" max="5897" width="3.75" style="492" customWidth="1"/>
    <col min="5898" max="5898" width="3.875" style="492" customWidth="1"/>
    <col min="5899" max="5899" width="3.75" style="492" customWidth="1"/>
    <col min="5900" max="5900" width="12.75" style="492" customWidth="1"/>
    <col min="5901" max="5901" width="52.75" style="492" customWidth="1"/>
    <col min="5902" max="5905" width="0" style="492" hidden="1" customWidth="1"/>
    <col min="5906" max="5906" width="12.25" style="492" customWidth="1"/>
    <col min="5907" max="5907" width="6.375" style="492" customWidth="1"/>
    <col min="5908" max="5908" width="12.25" style="492" customWidth="1"/>
    <col min="5909" max="5909" width="0" style="492" hidden="1" customWidth="1"/>
    <col min="5910" max="5910" width="3.75" style="492" customWidth="1"/>
    <col min="5911" max="5911" width="11.125" style="492" bestFit="1" customWidth="1"/>
    <col min="5912" max="5913" width="10.625" style="492"/>
    <col min="5914" max="5914" width="11.125" style="492" customWidth="1"/>
    <col min="5915" max="6144" width="10.625" style="492"/>
    <col min="6145" max="6152" width="0" style="492" hidden="1" customWidth="1"/>
    <col min="6153" max="6153" width="3.75" style="492" customWidth="1"/>
    <col min="6154" max="6154" width="3.875" style="492" customWidth="1"/>
    <col min="6155" max="6155" width="3.75" style="492" customWidth="1"/>
    <col min="6156" max="6156" width="12.75" style="492" customWidth="1"/>
    <col min="6157" max="6157" width="52.75" style="492" customWidth="1"/>
    <col min="6158" max="6161" width="0" style="492" hidden="1" customWidth="1"/>
    <col min="6162" max="6162" width="12.25" style="492" customWidth="1"/>
    <col min="6163" max="6163" width="6.375" style="492" customWidth="1"/>
    <col min="6164" max="6164" width="12.25" style="492" customWidth="1"/>
    <col min="6165" max="6165" width="0" style="492" hidden="1" customWidth="1"/>
    <col min="6166" max="6166" width="3.75" style="492" customWidth="1"/>
    <col min="6167" max="6167" width="11.125" style="492" bestFit="1" customWidth="1"/>
    <col min="6168" max="6169" width="10.625" style="492"/>
    <col min="6170" max="6170" width="11.125" style="492" customWidth="1"/>
    <col min="6171" max="6400" width="10.625" style="492"/>
    <col min="6401" max="6408" width="0" style="492" hidden="1" customWidth="1"/>
    <col min="6409" max="6409" width="3.75" style="492" customWidth="1"/>
    <col min="6410" max="6410" width="3.875" style="492" customWidth="1"/>
    <col min="6411" max="6411" width="3.75" style="492" customWidth="1"/>
    <col min="6412" max="6412" width="12.75" style="492" customWidth="1"/>
    <col min="6413" max="6413" width="52.75" style="492" customWidth="1"/>
    <col min="6414" max="6417" width="0" style="492" hidden="1" customWidth="1"/>
    <col min="6418" max="6418" width="12.25" style="492" customWidth="1"/>
    <col min="6419" max="6419" width="6.375" style="492" customWidth="1"/>
    <col min="6420" max="6420" width="12.25" style="492" customWidth="1"/>
    <col min="6421" max="6421" width="0" style="492" hidden="1" customWidth="1"/>
    <col min="6422" max="6422" width="3.75" style="492" customWidth="1"/>
    <col min="6423" max="6423" width="11.125" style="492" bestFit="1" customWidth="1"/>
    <col min="6424" max="6425" width="10.625" style="492"/>
    <col min="6426" max="6426" width="11.125" style="492" customWidth="1"/>
    <col min="6427" max="6656" width="10.625" style="492"/>
    <col min="6657" max="6664" width="0" style="492" hidden="1" customWidth="1"/>
    <col min="6665" max="6665" width="3.75" style="492" customWidth="1"/>
    <col min="6666" max="6666" width="3.875" style="492" customWidth="1"/>
    <col min="6667" max="6667" width="3.75" style="492" customWidth="1"/>
    <col min="6668" max="6668" width="12.75" style="492" customWidth="1"/>
    <col min="6669" max="6669" width="52.75" style="492" customWidth="1"/>
    <col min="6670" max="6673" width="0" style="492" hidden="1" customWidth="1"/>
    <col min="6674" max="6674" width="12.25" style="492" customWidth="1"/>
    <col min="6675" max="6675" width="6.375" style="492" customWidth="1"/>
    <col min="6676" max="6676" width="12.25" style="492" customWidth="1"/>
    <col min="6677" max="6677" width="0" style="492" hidden="1" customWidth="1"/>
    <col min="6678" max="6678" width="3.75" style="492" customWidth="1"/>
    <col min="6679" max="6679" width="11.125" style="492" bestFit="1" customWidth="1"/>
    <col min="6680" max="6681" width="10.625" style="492"/>
    <col min="6682" max="6682" width="11.125" style="492" customWidth="1"/>
    <col min="6683" max="6912" width="10.625" style="492"/>
    <col min="6913" max="6920" width="0" style="492" hidden="1" customWidth="1"/>
    <col min="6921" max="6921" width="3.75" style="492" customWidth="1"/>
    <col min="6922" max="6922" width="3.875" style="492" customWidth="1"/>
    <col min="6923" max="6923" width="3.75" style="492" customWidth="1"/>
    <col min="6924" max="6924" width="12.75" style="492" customWidth="1"/>
    <col min="6925" max="6925" width="52.75" style="492" customWidth="1"/>
    <col min="6926" max="6929" width="0" style="492" hidden="1" customWidth="1"/>
    <col min="6930" max="6930" width="12.25" style="492" customWidth="1"/>
    <col min="6931" max="6931" width="6.375" style="492" customWidth="1"/>
    <col min="6932" max="6932" width="12.25" style="492" customWidth="1"/>
    <col min="6933" max="6933" width="0" style="492" hidden="1" customWidth="1"/>
    <col min="6934" max="6934" width="3.75" style="492" customWidth="1"/>
    <col min="6935" max="6935" width="11.125" style="492" bestFit="1" customWidth="1"/>
    <col min="6936" max="6937" width="10.625" style="492"/>
    <col min="6938" max="6938" width="11.125" style="492" customWidth="1"/>
    <col min="6939" max="7168" width="10.625" style="492"/>
    <col min="7169" max="7176" width="0" style="492" hidden="1" customWidth="1"/>
    <col min="7177" max="7177" width="3.75" style="492" customWidth="1"/>
    <col min="7178" max="7178" width="3.875" style="492" customWidth="1"/>
    <col min="7179" max="7179" width="3.75" style="492" customWidth="1"/>
    <col min="7180" max="7180" width="12.75" style="492" customWidth="1"/>
    <col min="7181" max="7181" width="52.75" style="492" customWidth="1"/>
    <col min="7182" max="7185" width="0" style="492" hidden="1" customWidth="1"/>
    <col min="7186" max="7186" width="12.25" style="492" customWidth="1"/>
    <col min="7187" max="7187" width="6.375" style="492" customWidth="1"/>
    <col min="7188" max="7188" width="12.25" style="492" customWidth="1"/>
    <col min="7189" max="7189" width="0" style="492" hidden="1" customWidth="1"/>
    <col min="7190" max="7190" width="3.75" style="492" customWidth="1"/>
    <col min="7191" max="7191" width="11.125" style="492" bestFit="1" customWidth="1"/>
    <col min="7192" max="7193" width="10.625" style="492"/>
    <col min="7194" max="7194" width="11.125" style="492" customWidth="1"/>
    <col min="7195" max="7424" width="10.625" style="492"/>
    <col min="7425" max="7432" width="0" style="492" hidden="1" customWidth="1"/>
    <col min="7433" max="7433" width="3.75" style="492" customWidth="1"/>
    <col min="7434" max="7434" width="3.875" style="492" customWidth="1"/>
    <col min="7435" max="7435" width="3.75" style="492" customWidth="1"/>
    <col min="7436" max="7436" width="12.75" style="492" customWidth="1"/>
    <col min="7437" max="7437" width="52.75" style="492" customWidth="1"/>
    <col min="7438" max="7441" width="0" style="492" hidden="1" customWidth="1"/>
    <col min="7442" max="7442" width="12.25" style="492" customWidth="1"/>
    <col min="7443" max="7443" width="6.375" style="492" customWidth="1"/>
    <col min="7444" max="7444" width="12.25" style="492" customWidth="1"/>
    <col min="7445" max="7445" width="0" style="492" hidden="1" customWidth="1"/>
    <col min="7446" max="7446" width="3.75" style="492" customWidth="1"/>
    <col min="7447" max="7447" width="11.125" style="492" bestFit="1" customWidth="1"/>
    <col min="7448" max="7449" width="10.625" style="492"/>
    <col min="7450" max="7450" width="11.125" style="492" customWidth="1"/>
    <col min="7451" max="7680" width="10.625" style="492"/>
    <col min="7681" max="7688" width="0" style="492" hidden="1" customWidth="1"/>
    <col min="7689" max="7689" width="3.75" style="492" customWidth="1"/>
    <col min="7690" max="7690" width="3.875" style="492" customWidth="1"/>
    <col min="7691" max="7691" width="3.75" style="492" customWidth="1"/>
    <col min="7692" max="7692" width="12.75" style="492" customWidth="1"/>
    <col min="7693" max="7693" width="52.75" style="492" customWidth="1"/>
    <col min="7694" max="7697" width="0" style="492" hidden="1" customWidth="1"/>
    <col min="7698" max="7698" width="12.25" style="492" customWidth="1"/>
    <col min="7699" max="7699" width="6.375" style="492" customWidth="1"/>
    <col min="7700" max="7700" width="12.25" style="492" customWidth="1"/>
    <col min="7701" max="7701" width="0" style="492" hidden="1" customWidth="1"/>
    <col min="7702" max="7702" width="3.75" style="492" customWidth="1"/>
    <col min="7703" max="7703" width="11.125" style="492" bestFit="1" customWidth="1"/>
    <col min="7704" max="7705" width="10.625" style="492"/>
    <col min="7706" max="7706" width="11.125" style="492" customWidth="1"/>
    <col min="7707" max="7936" width="10.625" style="492"/>
    <col min="7937" max="7944" width="0" style="492" hidden="1" customWidth="1"/>
    <col min="7945" max="7945" width="3.75" style="492" customWidth="1"/>
    <col min="7946" max="7946" width="3.875" style="492" customWidth="1"/>
    <col min="7947" max="7947" width="3.75" style="492" customWidth="1"/>
    <col min="7948" max="7948" width="12.75" style="492" customWidth="1"/>
    <col min="7949" max="7949" width="52.75" style="492" customWidth="1"/>
    <col min="7950" max="7953" width="0" style="492" hidden="1" customWidth="1"/>
    <col min="7954" max="7954" width="12.25" style="492" customWidth="1"/>
    <col min="7955" max="7955" width="6.375" style="492" customWidth="1"/>
    <col min="7956" max="7956" width="12.25" style="492" customWidth="1"/>
    <col min="7957" max="7957" width="0" style="492" hidden="1" customWidth="1"/>
    <col min="7958" max="7958" width="3.75" style="492" customWidth="1"/>
    <col min="7959" max="7959" width="11.125" style="492" bestFit="1" customWidth="1"/>
    <col min="7960" max="7961" width="10.625" style="492"/>
    <col min="7962" max="7962" width="11.125" style="492" customWidth="1"/>
    <col min="7963" max="8192" width="10.625" style="492"/>
    <col min="8193" max="8200" width="0" style="492" hidden="1" customWidth="1"/>
    <col min="8201" max="8201" width="3.75" style="492" customWidth="1"/>
    <col min="8202" max="8202" width="3.875" style="492" customWidth="1"/>
    <col min="8203" max="8203" width="3.75" style="492" customWidth="1"/>
    <col min="8204" max="8204" width="12.75" style="492" customWidth="1"/>
    <col min="8205" max="8205" width="52.75" style="492" customWidth="1"/>
    <col min="8206" max="8209" width="0" style="492" hidden="1" customWidth="1"/>
    <col min="8210" max="8210" width="12.25" style="492" customWidth="1"/>
    <col min="8211" max="8211" width="6.375" style="492" customWidth="1"/>
    <col min="8212" max="8212" width="12.25" style="492" customWidth="1"/>
    <col min="8213" max="8213" width="0" style="492" hidden="1" customWidth="1"/>
    <col min="8214" max="8214" width="3.75" style="492" customWidth="1"/>
    <col min="8215" max="8215" width="11.125" style="492" bestFit="1" customWidth="1"/>
    <col min="8216" max="8217" width="10.625" style="492"/>
    <col min="8218" max="8218" width="11.125" style="492" customWidth="1"/>
    <col min="8219" max="8448" width="10.625" style="492"/>
    <col min="8449" max="8456" width="0" style="492" hidden="1" customWidth="1"/>
    <col min="8457" max="8457" width="3.75" style="492" customWidth="1"/>
    <col min="8458" max="8458" width="3.875" style="492" customWidth="1"/>
    <col min="8459" max="8459" width="3.75" style="492" customWidth="1"/>
    <col min="8460" max="8460" width="12.75" style="492" customWidth="1"/>
    <col min="8461" max="8461" width="52.75" style="492" customWidth="1"/>
    <col min="8462" max="8465" width="0" style="492" hidden="1" customWidth="1"/>
    <col min="8466" max="8466" width="12.25" style="492" customWidth="1"/>
    <col min="8467" max="8467" width="6.375" style="492" customWidth="1"/>
    <col min="8468" max="8468" width="12.25" style="492" customWidth="1"/>
    <col min="8469" max="8469" width="0" style="492" hidden="1" customWidth="1"/>
    <col min="8470" max="8470" width="3.75" style="492" customWidth="1"/>
    <col min="8471" max="8471" width="11.125" style="492" bestFit="1" customWidth="1"/>
    <col min="8472" max="8473" width="10.625" style="492"/>
    <col min="8474" max="8474" width="11.125" style="492" customWidth="1"/>
    <col min="8475" max="8704" width="10.625" style="492"/>
    <col min="8705" max="8712" width="0" style="492" hidden="1" customWidth="1"/>
    <col min="8713" max="8713" width="3.75" style="492" customWidth="1"/>
    <col min="8714" max="8714" width="3.875" style="492" customWidth="1"/>
    <col min="8715" max="8715" width="3.75" style="492" customWidth="1"/>
    <col min="8716" max="8716" width="12.75" style="492" customWidth="1"/>
    <col min="8717" max="8717" width="52.75" style="492" customWidth="1"/>
    <col min="8718" max="8721" width="0" style="492" hidden="1" customWidth="1"/>
    <col min="8722" max="8722" width="12.25" style="492" customWidth="1"/>
    <col min="8723" max="8723" width="6.375" style="492" customWidth="1"/>
    <col min="8724" max="8724" width="12.25" style="492" customWidth="1"/>
    <col min="8725" max="8725" width="0" style="492" hidden="1" customWidth="1"/>
    <col min="8726" max="8726" width="3.75" style="492" customWidth="1"/>
    <col min="8727" max="8727" width="11.125" style="492" bestFit="1" customWidth="1"/>
    <col min="8728" max="8729" width="10.625" style="492"/>
    <col min="8730" max="8730" width="11.125" style="492" customWidth="1"/>
    <col min="8731" max="8960" width="10.625" style="492"/>
    <col min="8961" max="8968" width="0" style="492" hidden="1" customWidth="1"/>
    <col min="8969" max="8969" width="3.75" style="492" customWidth="1"/>
    <col min="8970" max="8970" width="3.875" style="492" customWidth="1"/>
    <col min="8971" max="8971" width="3.75" style="492" customWidth="1"/>
    <col min="8972" max="8972" width="12.75" style="492" customWidth="1"/>
    <col min="8973" max="8973" width="52.75" style="492" customWidth="1"/>
    <col min="8974" max="8977" width="0" style="492" hidden="1" customWidth="1"/>
    <col min="8978" max="8978" width="12.25" style="492" customWidth="1"/>
    <col min="8979" max="8979" width="6.375" style="492" customWidth="1"/>
    <col min="8980" max="8980" width="12.25" style="492" customWidth="1"/>
    <col min="8981" max="8981" width="0" style="492" hidden="1" customWidth="1"/>
    <col min="8982" max="8982" width="3.75" style="492" customWidth="1"/>
    <col min="8983" max="8983" width="11.125" style="492" bestFit="1" customWidth="1"/>
    <col min="8984" max="8985" width="10.625" style="492"/>
    <col min="8986" max="8986" width="11.125" style="492" customWidth="1"/>
    <col min="8987" max="9216" width="10.625" style="492"/>
    <col min="9217" max="9224" width="0" style="492" hidden="1" customWidth="1"/>
    <col min="9225" max="9225" width="3.75" style="492" customWidth="1"/>
    <col min="9226" max="9226" width="3.875" style="492" customWidth="1"/>
    <col min="9227" max="9227" width="3.75" style="492" customWidth="1"/>
    <col min="9228" max="9228" width="12.75" style="492" customWidth="1"/>
    <col min="9229" max="9229" width="52.75" style="492" customWidth="1"/>
    <col min="9230" max="9233" width="0" style="492" hidden="1" customWidth="1"/>
    <col min="9234" max="9234" width="12.25" style="492" customWidth="1"/>
    <col min="9235" max="9235" width="6.375" style="492" customWidth="1"/>
    <col min="9236" max="9236" width="12.25" style="492" customWidth="1"/>
    <col min="9237" max="9237" width="0" style="492" hidden="1" customWidth="1"/>
    <col min="9238" max="9238" width="3.75" style="492" customWidth="1"/>
    <col min="9239" max="9239" width="11.125" style="492" bestFit="1" customWidth="1"/>
    <col min="9240" max="9241" width="10.625" style="492"/>
    <col min="9242" max="9242" width="11.125" style="492" customWidth="1"/>
    <col min="9243" max="9472" width="10.625" style="492"/>
    <col min="9473" max="9480" width="0" style="492" hidden="1" customWidth="1"/>
    <col min="9481" max="9481" width="3.75" style="492" customWidth="1"/>
    <col min="9482" max="9482" width="3.875" style="492" customWidth="1"/>
    <col min="9483" max="9483" width="3.75" style="492" customWidth="1"/>
    <col min="9484" max="9484" width="12.75" style="492" customWidth="1"/>
    <col min="9485" max="9485" width="52.75" style="492" customWidth="1"/>
    <col min="9486" max="9489" width="0" style="492" hidden="1" customWidth="1"/>
    <col min="9490" max="9490" width="12.25" style="492" customWidth="1"/>
    <col min="9491" max="9491" width="6.375" style="492" customWidth="1"/>
    <col min="9492" max="9492" width="12.25" style="492" customWidth="1"/>
    <col min="9493" max="9493" width="0" style="492" hidden="1" customWidth="1"/>
    <col min="9494" max="9494" width="3.75" style="492" customWidth="1"/>
    <col min="9495" max="9495" width="11.125" style="492" bestFit="1" customWidth="1"/>
    <col min="9496" max="9497" width="10.625" style="492"/>
    <col min="9498" max="9498" width="11.125" style="492" customWidth="1"/>
    <col min="9499" max="9728" width="10.625" style="492"/>
    <col min="9729" max="9736" width="0" style="492" hidden="1" customWidth="1"/>
    <col min="9737" max="9737" width="3.75" style="492" customWidth="1"/>
    <col min="9738" max="9738" width="3.875" style="492" customWidth="1"/>
    <col min="9739" max="9739" width="3.75" style="492" customWidth="1"/>
    <col min="9740" max="9740" width="12.75" style="492" customWidth="1"/>
    <col min="9741" max="9741" width="52.75" style="492" customWidth="1"/>
    <col min="9742" max="9745" width="0" style="492" hidden="1" customWidth="1"/>
    <col min="9746" max="9746" width="12.25" style="492" customWidth="1"/>
    <col min="9747" max="9747" width="6.375" style="492" customWidth="1"/>
    <col min="9748" max="9748" width="12.25" style="492" customWidth="1"/>
    <col min="9749" max="9749" width="0" style="492" hidden="1" customWidth="1"/>
    <col min="9750" max="9750" width="3.75" style="492" customWidth="1"/>
    <col min="9751" max="9751" width="11.125" style="492" bestFit="1" customWidth="1"/>
    <col min="9752" max="9753" width="10.625" style="492"/>
    <col min="9754" max="9754" width="11.125" style="492" customWidth="1"/>
    <col min="9755" max="9984" width="10.625" style="492"/>
    <col min="9985" max="9992" width="0" style="492" hidden="1" customWidth="1"/>
    <col min="9993" max="9993" width="3.75" style="492" customWidth="1"/>
    <col min="9994" max="9994" width="3.875" style="492" customWidth="1"/>
    <col min="9995" max="9995" width="3.75" style="492" customWidth="1"/>
    <col min="9996" max="9996" width="12.75" style="492" customWidth="1"/>
    <col min="9997" max="9997" width="52.75" style="492" customWidth="1"/>
    <col min="9998" max="10001" width="0" style="492" hidden="1" customWidth="1"/>
    <col min="10002" max="10002" width="12.25" style="492" customWidth="1"/>
    <col min="10003" max="10003" width="6.375" style="492" customWidth="1"/>
    <col min="10004" max="10004" width="12.25" style="492" customWidth="1"/>
    <col min="10005" max="10005" width="0" style="492" hidden="1" customWidth="1"/>
    <col min="10006" max="10006" width="3.75" style="492" customWidth="1"/>
    <col min="10007" max="10007" width="11.125" style="492" bestFit="1" customWidth="1"/>
    <col min="10008" max="10009" width="10.625" style="492"/>
    <col min="10010" max="10010" width="11.125" style="492" customWidth="1"/>
    <col min="10011" max="10240" width="10.625" style="492"/>
    <col min="10241" max="10248" width="0" style="492" hidden="1" customWidth="1"/>
    <col min="10249" max="10249" width="3.75" style="492" customWidth="1"/>
    <col min="10250" max="10250" width="3.875" style="492" customWidth="1"/>
    <col min="10251" max="10251" width="3.75" style="492" customWidth="1"/>
    <col min="10252" max="10252" width="12.75" style="492" customWidth="1"/>
    <col min="10253" max="10253" width="52.75" style="492" customWidth="1"/>
    <col min="10254" max="10257" width="0" style="492" hidden="1" customWidth="1"/>
    <col min="10258" max="10258" width="12.25" style="492" customWidth="1"/>
    <col min="10259" max="10259" width="6.375" style="492" customWidth="1"/>
    <col min="10260" max="10260" width="12.25" style="492" customWidth="1"/>
    <col min="10261" max="10261" width="0" style="492" hidden="1" customWidth="1"/>
    <col min="10262" max="10262" width="3.75" style="492" customWidth="1"/>
    <col min="10263" max="10263" width="11.125" style="492" bestFit="1" customWidth="1"/>
    <col min="10264" max="10265" width="10.625" style="492"/>
    <col min="10266" max="10266" width="11.125" style="492" customWidth="1"/>
    <col min="10267" max="10496" width="10.625" style="492"/>
    <col min="10497" max="10504" width="0" style="492" hidden="1" customWidth="1"/>
    <col min="10505" max="10505" width="3.75" style="492" customWidth="1"/>
    <col min="10506" max="10506" width="3.875" style="492" customWidth="1"/>
    <col min="10507" max="10507" width="3.75" style="492" customWidth="1"/>
    <col min="10508" max="10508" width="12.75" style="492" customWidth="1"/>
    <col min="10509" max="10509" width="52.75" style="492" customWidth="1"/>
    <col min="10510" max="10513" width="0" style="492" hidden="1" customWidth="1"/>
    <col min="10514" max="10514" width="12.25" style="492" customWidth="1"/>
    <col min="10515" max="10515" width="6.375" style="492" customWidth="1"/>
    <col min="10516" max="10516" width="12.25" style="492" customWidth="1"/>
    <col min="10517" max="10517" width="0" style="492" hidden="1" customWidth="1"/>
    <col min="10518" max="10518" width="3.75" style="492" customWidth="1"/>
    <col min="10519" max="10519" width="11.125" style="492" bestFit="1" customWidth="1"/>
    <col min="10520" max="10521" width="10.625" style="492"/>
    <col min="10522" max="10522" width="11.125" style="492" customWidth="1"/>
    <col min="10523" max="10752" width="10.625" style="492"/>
    <col min="10753" max="10760" width="0" style="492" hidden="1" customWidth="1"/>
    <col min="10761" max="10761" width="3.75" style="492" customWidth="1"/>
    <col min="10762" max="10762" width="3.875" style="492" customWidth="1"/>
    <col min="10763" max="10763" width="3.75" style="492" customWidth="1"/>
    <col min="10764" max="10764" width="12.75" style="492" customWidth="1"/>
    <col min="10765" max="10765" width="52.75" style="492" customWidth="1"/>
    <col min="10766" max="10769" width="0" style="492" hidden="1" customWidth="1"/>
    <col min="10770" max="10770" width="12.25" style="492" customWidth="1"/>
    <col min="10771" max="10771" width="6.375" style="492" customWidth="1"/>
    <col min="10772" max="10772" width="12.25" style="492" customWidth="1"/>
    <col min="10773" max="10773" width="0" style="492" hidden="1" customWidth="1"/>
    <col min="10774" max="10774" width="3.75" style="492" customWidth="1"/>
    <col min="10775" max="10775" width="11.125" style="492" bestFit="1" customWidth="1"/>
    <col min="10776" max="10777" width="10.625" style="492"/>
    <col min="10778" max="10778" width="11.125" style="492" customWidth="1"/>
    <col min="10779" max="11008" width="10.625" style="492"/>
    <col min="11009" max="11016" width="0" style="492" hidden="1" customWidth="1"/>
    <col min="11017" max="11017" width="3.75" style="492" customWidth="1"/>
    <col min="11018" max="11018" width="3.875" style="492" customWidth="1"/>
    <col min="11019" max="11019" width="3.75" style="492" customWidth="1"/>
    <col min="11020" max="11020" width="12.75" style="492" customWidth="1"/>
    <col min="11021" max="11021" width="52.75" style="492" customWidth="1"/>
    <col min="11022" max="11025" width="0" style="492" hidden="1" customWidth="1"/>
    <col min="11026" max="11026" width="12.25" style="492" customWidth="1"/>
    <col min="11027" max="11027" width="6.375" style="492" customWidth="1"/>
    <col min="11028" max="11028" width="12.25" style="492" customWidth="1"/>
    <col min="11029" max="11029" width="0" style="492" hidden="1" customWidth="1"/>
    <col min="11030" max="11030" width="3.75" style="492" customWidth="1"/>
    <col min="11031" max="11031" width="11.125" style="492" bestFit="1" customWidth="1"/>
    <col min="11032" max="11033" width="10.625" style="492"/>
    <col min="11034" max="11034" width="11.125" style="492" customWidth="1"/>
    <col min="11035" max="11264" width="10.625" style="492"/>
    <col min="11265" max="11272" width="0" style="492" hidden="1" customWidth="1"/>
    <col min="11273" max="11273" width="3.75" style="492" customWidth="1"/>
    <col min="11274" max="11274" width="3.875" style="492" customWidth="1"/>
    <col min="11275" max="11275" width="3.75" style="492" customWidth="1"/>
    <col min="11276" max="11276" width="12.75" style="492" customWidth="1"/>
    <col min="11277" max="11277" width="52.75" style="492" customWidth="1"/>
    <col min="11278" max="11281" width="0" style="492" hidden="1" customWidth="1"/>
    <col min="11282" max="11282" width="12.25" style="492" customWidth="1"/>
    <col min="11283" max="11283" width="6.375" style="492" customWidth="1"/>
    <col min="11284" max="11284" width="12.25" style="492" customWidth="1"/>
    <col min="11285" max="11285" width="0" style="492" hidden="1" customWidth="1"/>
    <col min="11286" max="11286" width="3.75" style="492" customWidth="1"/>
    <col min="11287" max="11287" width="11.125" style="492" bestFit="1" customWidth="1"/>
    <col min="11288" max="11289" width="10.625" style="492"/>
    <col min="11290" max="11290" width="11.125" style="492" customWidth="1"/>
    <col min="11291" max="11520" width="10.625" style="492"/>
    <col min="11521" max="11528" width="0" style="492" hidden="1" customWidth="1"/>
    <col min="11529" max="11529" width="3.75" style="492" customWidth="1"/>
    <col min="11530" max="11530" width="3.875" style="492" customWidth="1"/>
    <col min="11531" max="11531" width="3.75" style="492" customWidth="1"/>
    <col min="11532" max="11532" width="12.75" style="492" customWidth="1"/>
    <col min="11533" max="11533" width="52.75" style="492" customWidth="1"/>
    <col min="11534" max="11537" width="0" style="492" hidden="1" customWidth="1"/>
    <col min="11538" max="11538" width="12.25" style="492" customWidth="1"/>
    <col min="11539" max="11539" width="6.375" style="492" customWidth="1"/>
    <col min="11540" max="11540" width="12.25" style="492" customWidth="1"/>
    <col min="11541" max="11541" width="0" style="492" hidden="1" customWidth="1"/>
    <col min="11542" max="11542" width="3.75" style="492" customWidth="1"/>
    <col min="11543" max="11543" width="11.125" style="492" bestFit="1" customWidth="1"/>
    <col min="11544" max="11545" width="10.625" style="492"/>
    <col min="11546" max="11546" width="11.125" style="492" customWidth="1"/>
    <col min="11547" max="11776" width="10.625" style="492"/>
    <col min="11777" max="11784" width="0" style="492" hidden="1" customWidth="1"/>
    <col min="11785" max="11785" width="3.75" style="492" customWidth="1"/>
    <col min="11786" max="11786" width="3.875" style="492" customWidth="1"/>
    <col min="11787" max="11787" width="3.75" style="492" customWidth="1"/>
    <col min="11788" max="11788" width="12.75" style="492" customWidth="1"/>
    <col min="11789" max="11789" width="52.75" style="492" customWidth="1"/>
    <col min="11790" max="11793" width="0" style="492" hidden="1" customWidth="1"/>
    <col min="11794" max="11794" width="12.25" style="492" customWidth="1"/>
    <col min="11795" max="11795" width="6.375" style="492" customWidth="1"/>
    <col min="11796" max="11796" width="12.25" style="492" customWidth="1"/>
    <col min="11797" max="11797" width="0" style="492" hidden="1" customWidth="1"/>
    <col min="11798" max="11798" width="3.75" style="492" customWidth="1"/>
    <col min="11799" max="11799" width="11.125" style="492" bestFit="1" customWidth="1"/>
    <col min="11800" max="11801" width="10.625" style="492"/>
    <col min="11802" max="11802" width="11.125" style="492" customWidth="1"/>
    <col min="11803" max="12032" width="10.625" style="492"/>
    <col min="12033" max="12040" width="0" style="492" hidden="1" customWidth="1"/>
    <col min="12041" max="12041" width="3.75" style="492" customWidth="1"/>
    <col min="12042" max="12042" width="3.875" style="492" customWidth="1"/>
    <col min="12043" max="12043" width="3.75" style="492" customWidth="1"/>
    <col min="12044" max="12044" width="12.75" style="492" customWidth="1"/>
    <col min="12045" max="12045" width="52.75" style="492" customWidth="1"/>
    <col min="12046" max="12049" width="0" style="492" hidden="1" customWidth="1"/>
    <col min="12050" max="12050" width="12.25" style="492" customWidth="1"/>
    <col min="12051" max="12051" width="6.375" style="492" customWidth="1"/>
    <col min="12052" max="12052" width="12.25" style="492" customWidth="1"/>
    <col min="12053" max="12053" width="0" style="492" hidden="1" customWidth="1"/>
    <col min="12054" max="12054" width="3.75" style="492" customWidth="1"/>
    <col min="12055" max="12055" width="11.125" style="492" bestFit="1" customWidth="1"/>
    <col min="12056" max="12057" width="10.625" style="492"/>
    <col min="12058" max="12058" width="11.125" style="492" customWidth="1"/>
    <col min="12059" max="12288" width="10.625" style="492"/>
    <col min="12289" max="12296" width="0" style="492" hidden="1" customWidth="1"/>
    <col min="12297" max="12297" width="3.75" style="492" customWidth="1"/>
    <col min="12298" max="12298" width="3.875" style="492" customWidth="1"/>
    <col min="12299" max="12299" width="3.75" style="492" customWidth="1"/>
    <col min="12300" max="12300" width="12.75" style="492" customWidth="1"/>
    <col min="12301" max="12301" width="52.75" style="492" customWidth="1"/>
    <col min="12302" max="12305" width="0" style="492" hidden="1" customWidth="1"/>
    <col min="12306" max="12306" width="12.25" style="492" customWidth="1"/>
    <col min="12307" max="12307" width="6.375" style="492" customWidth="1"/>
    <col min="12308" max="12308" width="12.25" style="492" customWidth="1"/>
    <col min="12309" max="12309" width="0" style="492" hidden="1" customWidth="1"/>
    <col min="12310" max="12310" width="3.75" style="492" customWidth="1"/>
    <col min="12311" max="12311" width="11.125" style="492" bestFit="1" customWidth="1"/>
    <col min="12312" max="12313" width="10.625" style="492"/>
    <col min="12314" max="12314" width="11.125" style="492" customWidth="1"/>
    <col min="12315" max="12544" width="10.625" style="492"/>
    <col min="12545" max="12552" width="0" style="492" hidden="1" customWidth="1"/>
    <col min="12553" max="12553" width="3.75" style="492" customWidth="1"/>
    <col min="12554" max="12554" width="3.875" style="492" customWidth="1"/>
    <col min="12555" max="12555" width="3.75" style="492" customWidth="1"/>
    <col min="12556" max="12556" width="12.75" style="492" customWidth="1"/>
    <col min="12557" max="12557" width="52.75" style="492" customWidth="1"/>
    <col min="12558" max="12561" width="0" style="492" hidden="1" customWidth="1"/>
    <col min="12562" max="12562" width="12.25" style="492" customWidth="1"/>
    <col min="12563" max="12563" width="6.375" style="492" customWidth="1"/>
    <col min="12564" max="12564" width="12.25" style="492" customWidth="1"/>
    <col min="12565" max="12565" width="0" style="492" hidden="1" customWidth="1"/>
    <col min="12566" max="12566" width="3.75" style="492" customWidth="1"/>
    <col min="12567" max="12567" width="11.125" style="492" bestFit="1" customWidth="1"/>
    <col min="12568" max="12569" width="10.625" style="492"/>
    <col min="12570" max="12570" width="11.125" style="492" customWidth="1"/>
    <col min="12571" max="12800" width="10.625" style="492"/>
    <col min="12801" max="12808" width="0" style="492" hidden="1" customWidth="1"/>
    <col min="12809" max="12809" width="3.75" style="492" customWidth="1"/>
    <col min="12810" max="12810" width="3.875" style="492" customWidth="1"/>
    <col min="12811" max="12811" width="3.75" style="492" customWidth="1"/>
    <col min="12812" max="12812" width="12.75" style="492" customWidth="1"/>
    <col min="12813" max="12813" width="52.75" style="492" customWidth="1"/>
    <col min="12814" max="12817" width="0" style="492" hidden="1" customWidth="1"/>
    <col min="12818" max="12818" width="12.25" style="492" customWidth="1"/>
    <col min="12819" max="12819" width="6.375" style="492" customWidth="1"/>
    <col min="12820" max="12820" width="12.25" style="492" customWidth="1"/>
    <col min="12821" max="12821" width="0" style="492" hidden="1" customWidth="1"/>
    <col min="12822" max="12822" width="3.75" style="492" customWidth="1"/>
    <col min="12823" max="12823" width="11.125" style="492" bestFit="1" customWidth="1"/>
    <col min="12824" max="12825" width="10.625" style="492"/>
    <col min="12826" max="12826" width="11.125" style="492" customWidth="1"/>
    <col min="12827" max="13056" width="10.625" style="492"/>
    <col min="13057" max="13064" width="0" style="492" hidden="1" customWidth="1"/>
    <col min="13065" max="13065" width="3.75" style="492" customWidth="1"/>
    <col min="13066" max="13066" width="3.875" style="492" customWidth="1"/>
    <col min="13067" max="13067" width="3.75" style="492" customWidth="1"/>
    <col min="13068" max="13068" width="12.75" style="492" customWidth="1"/>
    <col min="13069" max="13069" width="52.75" style="492" customWidth="1"/>
    <col min="13070" max="13073" width="0" style="492" hidden="1" customWidth="1"/>
    <col min="13074" max="13074" width="12.25" style="492" customWidth="1"/>
    <col min="13075" max="13075" width="6.375" style="492" customWidth="1"/>
    <col min="13076" max="13076" width="12.25" style="492" customWidth="1"/>
    <col min="13077" max="13077" width="0" style="492" hidden="1" customWidth="1"/>
    <col min="13078" max="13078" width="3.75" style="492" customWidth="1"/>
    <col min="13079" max="13079" width="11.125" style="492" bestFit="1" customWidth="1"/>
    <col min="13080" max="13081" width="10.625" style="492"/>
    <col min="13082" max="13082" width="11.125" style="492" customWidth="1"/>
    <col min="13083" max="13312" width="10.625" style="492"/>
    <col min="13313" max="13320" width="0" style="492" hidden="1" customWidth="1"/>
    <col min="13321" max="13321" width="3.75" style="492" customWidth="1"/>
    <col min="13322" max="13322" width="3.875" style="492" customWidth="1"/>
    <col min="13323" max="13323" width="3.75" style="492" customWidth="1"/>
    <col min="13324" max="13324" width="12.75" style="492" customWidth="1"/>
    <col min="13325" max="13325" width="52.75" style="492" customWidth="1"/>
    <col min="13326" max="13329" width="0" style="492" hidden="1" customWidth="1"/>
    <col min="13330" max="13330" width="12.25" style="492" customWidth="1"/>
    <col min="13331" max="13331" width="6.375" style="492" customWidth="1"/>
    <col min="13332" max="13332" width="12.25" style="492" customWidth="1"/>
    <col min="13333" max="13333" width="0" style="492" hidden="1" customWidth="1"/>
    <col min="13334" max="13334" width="3.75" style="492" customWidth="1"/>
    <col min="13335" max="13335" width="11.125" style="492" bestFit="1" customWidth="1"/>
    <col min="13336" max="13337" width="10.625" style="492"/>
    <col min="13338" max="13338" width="11.125" style="492" customWidth="1"/>
    <col min="13339" max="13568" width="10.625" style="492"/>
    <col min="13569" max="13576" width="0" style="492" hidden="1" customWidth="1"/>
    <col min="13577" max="13577" width="3.75" style="492" customWidth="1"/>
    <col min="13578" max="13578" width="3.875" style="492" customWidth="1"/>
    <col min="13579" max="13579" width="3.75" style="492" customWidth="1"/>
    <col min="13580" max="13580" width="12.75" style="492" customWidth="1"/>
    <col min="13581" max="13581" width="52.75" style="492" customWidth="1"/>
    <col min="13582" max="13585" width="0" style="492" hidden="1" customWidth="1"/>
    <col min="13586" max="13586" width="12.25" style="492" customWidth="1"/>
    <col min="13587" max="13587" width="6.375" style="492" customWidth="1"/>
    <col min="13588" max="13588" width="12.25" style="492" customWidth="1"/>
    <col min="13589" max="13589" width="0" style="492" hidden="1" customWidth="1"/>
    <col min="13590" max="13590" width="3.75" style="492" customWidth="1"/>
    <col min="13591" max="13591" width="11.125" style="492" bestFit="1" customWidth="1"/>
    <col min="13592" max="13593" width="10.625" style="492"/>
    <col min="13594" max="13594" width="11.125" style="492" customWidth="1"/>
    <col min="13595" max="13824" width="10.625" style="492"/>
    <col min="13825" max="13832" width="0" style="492" hidden="1" customWidth="1"/>
    <col min="13833" max="13833" width="3.75" style="492" customWidth="1"/>
    <col min="13834" max="13834" width="3.875" style="492" customWidth="1"/>
    <col min="13835" max="13835" width="3.75" style="492" customWidth="1"/>
    <col min="13836" max="13836" width="12.75" style="492" customWidth="1"/>
    <col min="13837" max="13837" width="52.75" style="492" customWidth="1"/>
    <col min="13838" max="13841" width="0" style="492" hidden="1" customWidth="1"/>
    <col min="13842" max="13842" width="12.25" style="492" customWidth="1"/>
    <col min="13843" max="13843" width="6.375" style="492" customWidth="1"/>
    <col min="13844" max="13844" width="12.25" style="492" customWidth="1"/>
    <col min="13845" max="13845" width="0" style="492" hidden="1" customWidth="1"/>
    <col min="13846" max="13846" width="3.75" style="492" customWidth="1"/>
    <col min="13847" max="13847" width="11.125" style="492" bestFit="1" customWidth="1"/>
    <col min="13848" max="13849" width="10.625" style="492"/>
    <col min="13850" max="13850" width="11.125" style="492" customWidth="1"/>
    <col min="13851" max="14080" width="10.625" style="492"/>
    <col min="14081" max="14088" width="0" style="492" hidden="1" customWidth="1"/>
    <col min="14089" max="14089" width="3.75" style="492" customWidth="1"/>
    <col min="14090" max="14090" width="3.875" style="492" customWidth="1"/>
    <col min="14091" max="14091" width="3.75" style="492" customWidth="1"/>
    <col min="14092" max="14092" width="12.75" style="492" customWidth="1"/>
    <col min="14093" max="14093" width="52.75" style="492" customWidth="1"/>
    <col min="14094" max="14097" width="0" style="492" hidden="1" customWidth="1"/>
    <col min="14098" max="14098" width="12.25" style="492" customWidth="1"/>
    <col min="14099" max="14099" width="6.375" style="492" customWidth="1"/>
    <col min="14100" max="14100" width="12.25" style="492" customWidth="1"/>
    <col min="14101" max="14101" width="0" style="492" hidden="1" customWidth="1"/>
    <col min="14102" max="14102" width="3.75" style="492" customWidth="1"/>
    <col min="14103" max="14103" width="11.125" style="492" bestFit="1" customWidth="1"/>
    <col min="14104" max="14105" width="10.625" style="492"/>
    <col min="14106" max="14106" width="11.125" style="492" customWidth="1"/>
    <col min="14107" max="14336" width="10.625" style="492"/>
    <col min="14337" max="14344" width="0" style="492" hidden="1" customWidth="1"/>
    <col min="14345" max="14345" width="3.75" style="492" customWidth="1"/>
    <col min="14346" max="14346" width="3.875" style="492" customWidth="1"/>
    <col min="14347" max="14347" width="3.75" style="492" customWidth="1"/>
    <col min="14348" max="14348" width="12.75" style="492" customWidth="1"/>
    <col min="14349" max="14349" width="52.75" style="492" customWidth="1"/>
    <col min="14350" max="14353" width="0" style="492" hidden="1" customWidth="1"/>
    <col min="14354" max="14354" width="12.25" style="492" customWidth="1"/>
    <col min="14355" max="14355" width="6.375" style="492" customWidth="1"/>
    <col min="14356" max="14356" width="12.25" style="492" customWidth="1"/>
    <col min="14357" max="14357" width="0" style="492" hidden="1" customWidth="1"/>
    <col min="14358" max="14358" width="3.75" style="492" customWidth="1"/>
    <col min="14359" max="14359" width="11.125" style="492" bestFit="1" customWidth="1"/>
    <col min="14360" max="14361" width="10.625" style="492"/>
    <col min="14362" max="14362" width="11.125" style="492" customWidth="1"/>
    <col min="14363" max="14592" width="10.625" style="492"/>
    <col min="14593" max="14600" width="0" style="492" hidden="1" customWidth="1"/>
    <col min="14601" max="14601" width="3.75" style="492" customWidth="1"/>
    <col min="14602" max="14602" width="3.875" style="492" customWidth="1"/>
    <col min="14603" max="14603" width="3.75" style="492" customWidth="1"/>
    <col min="14604" max="14604" width="12.75" style="492" customWidth="1"/>
    <col min="14605" max="14605" width="52.75" style="492" customWidth="1"/>
    <col min="14606" max="14609" width="0" style="492" hidden="1" customWidth="1"/>
    <col min="14610" max="14610" width="12.25" style="492" customWidth="1"/>
    <col min="14611" max="14611" width="6.375" style="492" customWidth="1"/>
    <col min="14612" max="14612" width="12.25" style="492" customWidth="1"/>
    <col min="14613" max="14613" width="0" style="492" hidden="1" customWidth="1"/>
    <col min="14614" max="14614" width="3.75" style="492" customWidth="1"/>
    <col min="14615" max="14615" width="11.125" style="492" bestFit="1" customWidth="1"/>
    <col min="14616" max="14617" width="10.625" style="492"/>
    <col min="14618" max="14618" width="11.125" style="492" customWidth="1"/>
    <col min="14619" max="14848" width="10.625" style="492"/>
    <col min="14849" max="14856" width="0" style="492" hidden="1" customWidth="1"/>
    <col min="14857" max="14857" width="3.75" style="492" customWidth="1"/>
    <col min="14858" max="14858" width="3.875" style="492" customWidth="1"/>
    <col min="14859" max="14859" width="3.75" style="492" customWidth="1"/>
    <col min="14860" max="14860" width="12.75" style="492" customWidth="1"/>
    <col min="14861" max="14861" width="52.75" style="492" customWidth="1"/>
    <col min="14862" max="14865" width="0" style="492" hidden="1" customWidth="1"/>
    <col min="14866" max="14866" width="12.25" style="492" customWidth="1"/>
    <col min="14867" max="14867" width="6.375" style="492" customWidth="1"/>
    <col min="14868" max="14868" width="12.25" style="492" customWidth="1"/>
    <col min="14869" max="14869" width="0" style="492" hidden="1" customWidth="1"/>
    <col min="14870" max="14870" width="3.75" style="492" customWidth="1"/>
    <col min="14871" max="14871" width="11.125" style="492" bestFit="1" customWidth="1"/>
    <col min="14872" max="14873" width="10.625" style="492"/>
    <col min="14874" max="14874" width="11.125" style="492" customWidth="1"/>
    <col min="14875" max="15104" width="10.625" style="492"/>
    <col min="15105" max="15112" width="0" style="492" hidden="1" customWidth="1"/>
    <col min="15113" max="15113" width="3.75" style="492" customWidth="1"/>
    <col min="15114" max="15114" width="3.875" style="492" customWidth="1"/>
    <col min="15115" max="15115" width="3.75" style="492" customWidth="1"/>
    <col min="15116" max="15116" width="12.75" style="492" customWidth="1"/>
    <col min="15117" max="15117" width="52.75" style="492" customWidth="1"/>
    <col min="15118" max="15121" width="0" style="492" hidden="1" customWidth="1"/>
    <col min="15122" max="15122" width="12.25" style="492" customWidth="1"/>
    <col min="15123" max="15123" width="6.375" style="492" customWidth="1"/>
    <col min="15124" max="15124" width="12.25" style="492" customWidth="1"/>
    <col min="15125" max="15125" width="0" style="492" hidden="1" customWidth="1"/>
    <col min="15126" max="15126" width="3.75" style="492" customWidth="1"/>
    <col min="15127" max="15127" width="11.125" style="492" bestFit="1" customWidth="1"/>
    <col min="15128" max="15129" width="10.625" style="492"/>
    <col min="15130" max="15130" width="11.125" style="492" customWidth="1"/>
    <col min="15131" max="15360" width="10.625" style="492"/>
    <col min="15361" max="15368" width="0" style="492" hidden="1" customWidth="1"/>
    <col min="15369" max="15369" width="3.75" style="492" customWidth="1"/>
    <col min="15370" max="15370" width="3.875" style="492" customWidth="1"/>
    <col min="15371" max="15371" width="3.75" style="492" customWidth="1"/>
    <col min="15372" max="15372" width="12.75" style="492" customWidth="1"/>
    <col min="15373" max="15373" width="52.75" style="492" customWidth="1"/>
    <col min="15374" max="15377" width="0" style="492" hidden="1" customWidth="1"/>
    <col min="15378" max="15378" width="12.25" style="492" customWidth="1"/>
    <col min="15379" max="15379" width="6.375" style="492" customWidth="1"/>
    <col min="15380" max="15380" width="12.25" style="492" customWidth="1"/>
    <col min="15381" max="15381" width="0" style="492" hidden="1" customWidth="1"/>
    <col min="15382" max="15382" width="3.75" style="492" customWidth="1"/>
    <col min="15383" max="15383" width="11.125" style="492" bestFit="1" customWidth="1"/>
    <col min="15384" max="15385" width="10.625" style="492"/>
    <col min="15386" max="15386" width="11.125" style="492" customWidth="1"/>
    <col min="15387" max="15616" width="10.625" style="492"/>
    <col min="15617" max="15624" width="0" style="492" hidden="1" customWidth="1"/>
    <col min="15625" max="15625" width="3.75" style="492" customWidth="1"/>
    <col min="15626" max="15626" width="3.875" style="492" customWidth="1"/>
    <col min="15627" max="15627" width="3.75" style="492" customWidth="1"/>
    <col min="15628" max="15628" width="12.75" style="492" customWidth="1"/>
    <col min="15629" max="15629" width="52.75" style="492" customWidth="1"/>
    <col min="15630" max="15633" width="0" style="492" hidden="1" customWidth="1"/>
    <col min="15634" max="15634" width="12.25" style="492" customWidth="1"/>
    <col min="15635" max="15635" width="6.375" style="492" customWidth="1"/>
    <col min="15636" max="15636" width="12.25" style="492" customWidth="1"/>
    <col min="15637" max="15637" width="0" style="492" hidden="1" customWidth="1"/>
    <col min="15638" max="15638" width="3.75" style="492" customWidth="1"/>
    <col min="15639" max="15639" width="11.125" style="492" bestFit="1" customWidth="1"/>
    <col min="15640" max="15641" width="10.625" style="492"/>
    <col min="15642" max="15642" width="11.125" style="492" customWidth="1"/>
    <col min="15643" max="15872" width="10.625" style="492"/>
    <col min="15873" max="15880" width="0" style="492" hidden="1" customWidth="1"/>
    <col min="15881" max="15881" width="3.75" style="492" customWidth="1"/>
    <col min="15882" max="15882" width="3.875" style="492" customWidth="1"/>
    <col min="15883" max="15883" width="3.75" style="492" customWidth="1"/>
    <col min="15884" max="15884" width="12.75" style="492" customWidth="1"/>
    <col min="15885" max="15885" width="52.75" style="492" customWidth="1"/>
    <col min="15886" max="15889" width="0" style="492" hidden="1" customWidth="1"/>
    <col min="15890" max="15890" width="12.25" style="492" customWidth="1"/>
    <col min="15891" max="15891" width="6.375" style="492" customWidth="1"/>
    <col min="15892" max="15892" width="12.25" style="492" customWidth="1"/>
    <col min="15893" max="15893" width="0" style="492" hidden="1" customWidth="1"/>
    <col min="15894" max="15894" width="3.75" style="492" customWidth="1"/>
    <col min="15895" max="15895" width="11.125" style="492" bestFit="1" customWidth="1"/>
    <col min="15896" max="15897" width="10.625" style="492"/>
    <col min="15898" max="15898" width="11.125" style="492" customWidth="1"/>
    <col min="15899" max="16128" width="10.625" style="492"/>
    <col min="16129" max="16136" width="0" style="492" hidden="1" customWidth="1"/>
    <col min="16137" max="16137" width="3.75" style="492" customWidth="1"/>
    <col min="16138" max="16138" width="3.875" style="492" customWidth="1"/>
    <col min="16139" max="16139" width="3.75" style="492" customWidth="1"/>
    <col min="16140" max="16140" width="12.75" style="492" customWidth="1"/>
    <col min="16141" max="16141" width="52.75" style="492" customWidth="1"/>
    <col min="16142" max="16145" width="0" style="492" hidden="1" customWidth="1"/>
    <col min="16146" max="16146" width="12.25" style="492" customWidth="1"/>
    <col min="16147" max="16147" width="6.375" style="492" customWidth="1"/>
    <col min="16148" max="16148" width="12.25" style="492" customWidth="1"/>
    <col min="16149" max="16149" width="0" style="492" hidden="1" customWidth="1"/>
    <col min="16150" max="16150" width="3.75" style="492" customWidth="1"/>
    <col min="16151" max="16151" width="11.125" style="492" bestFit="1" customWidth="1"/>
    <col min="16152" max="16153" width="10.625" style="492"/>
    <col min="16154" max="16154" width="11.125" style="492" customWidth="1"/>
    <col min="16155" max="16384" width="10.625" style="492"/>
  </cols>
  <sheetData>
    <row r="1" spans="1:34" hidden="1">
      <c r="Q1" s="551"/>
      <c r="R1" s="551"/>
    </row>
    <row r="2" spans="1:34" hidden="1">
      <c r="U2" s="551"/>
    </row>
    <row r="3" spans="1:34" hidden="1"/>
    <row r="4" spans="1:34" ht="2.95" customHeight="1">
      <c r="J4" s="498"/>
      <c r="K4" s="498"/>
      <c r="L4" s="493"/>
      <c r="M4" s="493"/>
      <c r="N4" s="493"/>
      <c r="O4" s="501"/>
      <c r="P4" s="501"/>
      <c r="Q4" s="501"/>
      <c r="R4" s="501"/>
      <c r="S4" s="501"/>
      <c r="T4" s="501"/>
      <c r="U4" s="501"/>
    </row>
    <row r="5" spans="1:34" ht="26.2" customHeight="1">
      <c r="J5" s="498"/>
      <c r="K5" s="498"/>
      <c r="L5" s="1308" t="s">
        <v>717</v>
      </c>
      <c r="M5" s="1308"/>
      <c r="N5" s="1308"/>
      <c r="O5" s="1308"/>
      <c r="P5" s="1308"/>
      <c r="Q5" s="1308"/>
      <c r="R5" s="1308"/>
      <c r="S5" s="1308"/>
      <c r="T5" s="1308"/>
      <c r="U5" s="632"/>
    </row>
    <row r="6" spans="1:34" ht="2.95" customHeight="1">
      <c r="J6" s="498"/>
      <c r="K6" s="498"/>
      <c r="L6" s="493"/>
      <c r="M6" s="493"/>
      <c r="N6" s="493"/>
      <c r="O6" s="497"/>
      <c r="P6" s="497"/>
      <c r="Q6" s="497"/>
      <c r="R6" s="497"/>
      <c r="S6" s="497"/>
      <c r="T6" s="497"/>
      <c r="U6" s="497"/>
      <c r="V6" s="501"/>
    </row>
    <row r="7" spans="1:34" s="775" customFormat="1" ht="4.5999999999999996" hidden="1">
      <c r="A7" s="1098"/>
      <c r="B7" s="1098"/>
      <c r="C7" s="1098"/>
      <c r="D7" s="1098"/>
      <c r="E7" s="1098"/>
      <c r="F7" s="1098"/>
      <c r="G7" s="1101"/>
      <c r="H7" s="1101"/>
      <c r="I7" s="746"/>
      <c r="J7" s="747"/>
      <c r="K7" s="747"/>
      <c r="L7" s="748"/>
      <c r="M7" s="1167"/>
      <c r="N7" s="748"/>
      <c r="O7" s="1318"/>
      <c r="P7" s="1318"/>
      <c r="Q7" s="778"/>
      <c r="R7" s="778"/>
      <c r="S7" s="778"/>
      <c r="T7" s="778"/>
      <c r="U7" s="779"/>
      <c r="V7" s="780"/>
      <c r="X7" s="1098"/>
      <c r="Y7" s="1098"/>
      <c r="Z7" s="1098"/>
      <c r="AA7" s="1098"/>
      <c r="AB7" s="1098"/>
      <c r="AC7" s="1098"/>
      <c r="AD7" s="1098"/>
      <c r="AE7" s="1098"/>
      <c r="AF7" s="1098"/>
      <c r="AG7" s="1098"/>
      <c r="AH7" s="1098"/>
    </row>
    <row r="8" spans="1:34" s="775" customFormat="1" ht="4.5999999999999996" hidden="1">
      <c r="A8" s="758"/>
      <c r="B8" s="758"/>
      <c r="C8" s="758"/>
      <c r="D8" s="758"/>
      <c r="E8" s="758"/>
      <c r="F8" s="758"/>
      <c r="G8" s="757"/>
      <c r="H8" s="757"/>
      <c r="I8" s="746"/>
      <c r="J8" s="747"/>
      <c r="K8" s="747"/>
      <c r="L8" s="748"/>
      <c r="M8" s="748"/>
      <c r="N8" s="748"/>
      <c r="O8" s="778"/>
      <c r="P8" s="778"/>
      <c r="Q8" s="778"/>
      <c r="R8" s="778"/>
      <c r="S8" s="778"/>
      <c r="T8" s="778"/>
      <c r="U8" s="779"/>
      <c r="V8" s="780"/>
      <c r="X8" s="758"/>
      <c r="Y8" s="758"/>
      <c r="Z8" s="758"/>
      <c r="AA8" s="758"/>
      <c r="AB8" s="758"/>
      <c r="AC8" s="758"/>
      <c r="AD8" s="758"/>
      <c r="AE8" s="758"/>
      <c r="AF8" s="758"/>
      <c r="AG8" s="758"/>
      <c r="AH8" s="758"/>
    </row>
    <row r="9" spans="1:34" s="745" customFormat="1" ht="4.5999999999999996" hidden="1">
      <c r="A9" s="1120"/>
      <c r="B9" s="1120"/>
      <c r="C9" s="1120"/>
      <c r="D9" s="1120"/>
      <c r="E9" s="1120"/>
      <c r="F9" s="1120"/>
      <c r="G9" s="1120"/>
      <c r="H9" s="1120"/>
      <c r="L9" s="1170"/>
      <c r="M9" s="1045"/>
      <c r="O9" s="1284"/>
      <c r="P9" s="1284"/>
      <c r="Q9" s="1284"/>
      <c r="R9" s="1284"/>
      <c r="S9" s="1284"/>
      <c r="T9" s="1284"/>
      <c r="U9" s="779"/>
      <c r="V9" s="779"/>
      <c r="X9" s="1120"/>
      <c r="Y9" s="1120"/>
      <c r="Z9" s="1120"/>
      <c r="AA9" s="1120"/>
      <c r="AB9" s="1120"/>
    </row>
    <row r="10" spans="1:34" s="538" customFormat="1" ht="19">
      <c r="A10" s="558"/>
      <c r="B10" s="558"/>
      <c r="C10" s="558"/>
      <c r="D10" s="558"/>
      <c r="E10" s="558"/>
      <c r="F10" s="558"/>
      <c r="G10" s="558"/>
      <c r="H10" s="558"/>
      <c r="L10" s="468"/>
      <c r="M10" s="585" t="str">
        <f>"Дата подачи заявления об "&amp;IF(datePr_ch="","утверждении","изменении") &amp; " тарифов"</f>
        <v>Дата подачи заявления об утверждении тарифов</v>
      </c>
      <c r="N10" s="1124"/>
      <c r="O10" s="1285" t="str">
        <f>IF(datePr_ch="",IF(datePr="","",datePr),datePr_ch)</f>
        <v>26.04.2022</v>
      </c>
      <c r="P10" s="1285"/>
      <c r="Q10" s="1285"/>
      <c r="R10" s="1285"/>
      <c r="S10" s="1285"/>
      <c r="T10" s="1285"/>
      <c r="U10" s="550"/>
      <c r="V10" s="550"/>
      <c r="W10" s="488"/>
      <c r="X10" s="558"/>
      <c r="Y10" s="558"/>
      <c r="Z10" s="558"/>
      <c r="AA10" s="558"/>
      <c r="AB10" s="558"/>
      <c r="AC10" s="558"/>
      <c r="AD10" s="558"/>
      <c r="AE10" s="558"/>
      <c r="AF10" s="558"/>
      <c r="AG10" s="558"/>
      <c r="AH10" s="558"/>
    </row>
    <row r="11" spans="1:34" s="538" customFormat="1" ht="23.6">
      <c r="A11" s="558"/>
      <c r="B11" s="558"/>
      <c r="C11" s="558"/>
      <c r="D11" s="558"/>
      <c r="E11" s="558"/>
      <c r="F11" s="558"/>
      <c r="G11" s="558"/>
      <c r="H11" s="558"/>
      <c r="L11" s="521"/>
      <c r="M11" s="585" t="str">
        <f>"Номер подачи заявления об "&amp;IF(numberPr_ch="","утверждении","изменении") &amp; " тарифов"</f>
        <v>Номер подачи заявления об утверждении тарифов</v>
      </c>
      <c r="N11" s="1124"/>
      <c r="O11" s="1285" t="str">
        <f>IF(numberPr_ch="",IF(numberPr="","",numberPr),numberPr_ch)</f>
        <v>945</v>
      </c>
      <c r="P11" s="1285"/>
      <c r="Q11" s="1285"/>
      <c r="R11" s="1285"/>
      <c r="S11" s="1285"/>
      <c r="T11" s="1285"/>
      <c r="U11" s="550"/>
      <c r="V11" s="550"/>
      <c r="W11" s="488"/>
      <c r="X11" s="558"/>
      <c r="Y11" s="558"/>
      <c r="Z11" s="558"/>
      <c r="AA11" s="558"/>
      <c r="AB11" s="558"/>
      <c r="AC11" s="558"/>
      <c r="AD11" s="558"/>
      <c r="AE11" s="558"/>
      <c r="AF11" s="558"/>
      <c r="AG11" s="558"/>
      <c r="AH11" s="558"/>
    </row>
    <row r="12" spans="1:34" s="745" customFormat="1" ht="4.5999999999999996" hidden="1">
      <c r="A12" s="1120"/>
      <c r="B12" s="1120"/>
      <c r="C12" s="1120"/>
      <c r="D12" s="1120"/>
      <c r="E12" s="1120"/>
      <c r="F12" s="1120"/>
      <c r="G12" s="1120"/>
      <c r="H12" s="1120"/>
      <c r="L12" s="1170"/>
      <c r="M12" s="1045"/>
      <c r="O12" s="1284"/>
      <c r="P12" s="1284"/>
      <c r="Q12" s="1284"/>
      <c r="R12" s="1284"/>
      <c r="S12" s="1284"/>
      <c r="T12" s="1284"/>
      <c r="U12" s="779"/>
      <c r="V12" s="779"/>
      <c r="X12" s="1120"/>
      <c r="Y12" s="1120"/>
      <c r="Z12" s="1120"/>
      <c r="AA12" s="1120"/>
      <c r="AB12" s="1120"/>
    </row>
    <row r="13" spans="1:34" s="538" customFormat="1" ht="11.8" hidden="1">
      <c r="A13" s="558"/>
      <c r="B13" s="558"/>
      <c r="C13" s="558"/>
      <c r="D13" s="558"/>
      <c r="E13" s="558"/>
      <c r="F13" s="558"/>
      <c r="G13" s="558"/>
      <c r="H13" s="558"/>
      <c r="L13" s="1309"/>
      <c r="M13" s="1309"/>
      <c r="N13" s="535"/>
      <c r="O13" s="550"/>
      <c r="P13" s="550"/>
      <c r="Q13" s="550"/>
      <c r="R13" s="550"/>
      <c r="S13" s="550"/>
      <c r="T13" s="550"/>
      <c r="U13" s="556" t="s">
        <v>371</v>
      </c>
      <c r="X13" s="558"/>
      <c r="Y13" s="558"/>
      <c r="Z13" s="558"/>
      <c r="AA13" s="558"/>
      <c r="AB13" s="558"/>
      <c r="AC13" s="558"/>
      <c r="AD13" s="558"/>
      <c r="AE13" s="558"/>
      <c r="AF13" s="558"/>
      <c r="AG13" s="558"/>
      <c r="AH13" s="558"/>
    </row>
    <row r="14" spans="1:34">
      <c r="J14" s="498"/>
      <c r="K14" s="498"/>
      <c r="L14" s="493"/>
      <c r="M14" s="493"/>
      <c r="N14" s="471"/>
      <c r="O14" s="1286"/>
      <c r="P14" s="1286"/>
      <c r="Q14" s="1286"/>
      <c r="R14" s="1286"/>
      <c r="S14" s="1286"/>
      <c r="T14" s="1286"/>
      <c r="U14" s="1286"/>
    </row>
    <row r="15" spans="1:34">
      <c r="J15" s="498"/>
      <c r="K15" s="498"/>
      <c r="L15" s="1225" t="s">
        <v>445</v>
      </c>
      <c r="M15" s="1225"/>
      <c r="N15" s="1225"/>
      <c r="O15" s="1225"/>
      <c r="P15" s="1225"/>
      <c r="Q15" s="1225"/>
      <c r="R15" s="1225"/>
      <c r="S15" s="1225"/>
      <c r="T15" s="1225"/>
      <c r="U15" s="1225"/>
      <c r="V15" s="1225"/>
      <c r="W15" s="1225" t="s">
        <v>446</v>
      </c>
    </row>
    <row r="16" spans="1:34" ht="14.25" customHeight="1">
      <c r="J16" s="498"/>
      <c r="K16" s="498"/>
      <c r="L16" s="1292" t="s">
        <v>91</v>
      </c>
      <c r="M16" s="1292" t="s">
        <v>602</v>
      </c>
      <c r="N16" s="629"/>
      <c r="O16" s="1293" t="s">
        <v>604</v>
      </c>
      <c r="P16" s="1294"/>
      <c r="Q16" s="1294"/>
      <c r="R16" s="1294"/>
      <c r="S16" s="1294"/>
      <c r="T16" s="1295"/>
      <c r="U16" s="1303" t="s">
        <v>339</v>
      </c>
      <c r="V16" s="1289" t="s">
        <v>274</v>
      </c>
      <c r="W16" s="1225"/>
    </row>
    <row r="17" spans="1:36" ht="14.25" customHeight="1">
      <c r="J17" s="498"/>
      <c r="K17" s="498"/>
      <c r="L17" s="1292"/>
      <c r="M17" s="1292"/>
      <c r="N17" s="630"/>
      <c r="O17" s="1298" t="s">
        <v>578</v>
      </c>
      <c r="P17" s="1296" t="s">
        <v>270</v>
      </c>
      <c r="Q17" s="1297"/>
      <c r="R17" s="1300" t="s">
        <v>615</v>
      </c>
      <c r="S17" s="1301"/>
      <c r="T17" s="1302"/>
      <c r="U17" s="1304"/>
      <c r="V17" s="1290"/>
      <c r="W17" s="1225"/>
    </row>
    <row r="18" spans="1:36" ht="33.75" customHeight="1">
      <c r="J18" s="498"/>
      <c r="K18" s="498"/>
      <c r="L18" s="1292"/>
      <c r="M18" s="1292"/>
      <c r="N18" s="631"/>
      <c r="O18" s="1299"/>
      <c r="P18" s="504" t="s">
        <v>579</v>
      </c>
      <c r="Q18" s="504" t="s">
        <v>6</v>
      </c>
      <c r="R18" s="505" t="s">
        <v>273</v>
      </c>
      <c r="S18" s="1287" t="s">
        <v>272</v>
      </c>
      <c r="T18" s="1288"/>
      <c r="U18" s="1305"/>
      <c r="V18" s="1291"/>
      <c r="W18" s="1225"/>
    </row>
    <row r="19" spans="1:36">
      <c r="J19" s="498"/>
      <c r="K19" s="537">
        <v>1</v>
      </c>
      <c r="L19" s="615" t="s">
        <v>92</v>
      </c>
      <c r="M19" s="615" t="s">
        <v>48</v>
      </c>
      <c r="N19" s="617" t="str">
        <f ca="1">OFFSET(N19,0,-1)</f>
        <v>2</v>
      </c>
      <c r="O19" s="616">
        <f ca="1">OFFSET(O19,0,-1)+1</f>
        <v>3</v>
      </c>
      <c r="P19" s="616">
        <f ca="1">OFFSET(P19,0,-1)+1</f>
        <v>4</v>
      </c>
      <c r="Q19" s="616">
        <f ca="1">OFFSET(Q19,0,-1)+1</f>
        <v>5</v>
      </c>
      <c r="R19" s="616">
        <f ca="1">OFFSET(R19,0,-1)+1</f>
        <v>6</v>
      </c>
      <c r="S19" s="1310">
        <f ca="1">OFFSET(S19,0,-1)+1</f>
        <v>7</v>
      </c>
      <c r="T19" s="1310"/>
      <c r="U19" s="616">
        <f ca="1">OFFSET(U19,0,-2)+1</f>
        <v>8</v>
      </c>
      <c r="V19" s="617">
        <f ca="1">OFFSET(V19,0,-1)</f>
        <v>8</v>
      </c>
      <c r="W19" s="616">
        <f ca="1">OFFSET(W19,0,-1)+1</f>
        <v>9</v>
      </c>
    </row>
    <row r="20" spans="1:36" ht="23.6">
      <c r="A20" s="1311">
        <v>1</v>
      </c>
      <c r="B20" s="830"/>
      <c r="C20" s="830"/>
      <c r="D20" s="830"/>
      <c r="E20" s="831"/>
      <c r="F20" s="832"/>
      <c r="G20" s="832"/>
      <c r="H20" s="832"/>
      <c r="I20" s="833"/>
      <c r="J20" s="828"/>
      <c r="K20" s="835"/>
      <c r="L20" s="561">
        <f>mergeValue(A20)</f>
        <v>1</v>
      </c>
      <c r="M20" s="609" t="s">
        <v>19</v>
      </c>
      <c r="N20" s="614"/>
      <c r="O20" s="1312"/>
      <c r="P20" s="1312"/>
      <c r="Q20" s="1312"/>
      <c r="R20" s="1312"/>
      <c r="S20" s="1312"/>
      <c r="T20" s="1312"/>
      <c r="U20" s="1312"/>
      <c r="V20" s="1312"/>
      <c r="W20" s="1128" t="s">
        <v>718</v>
      </c>
      <c r="Y20" s="557"/>
      <c r="Z20" s="557" t="str">
        <f t="shared" ref="Z20:Z33" si="0">IF(M20="","",M20 )</f>
        <v>Наименование тарифа</v>
      </c>
      <c r="AA20" s="557"/>
      <c r="AB20" s="557"/>
      <c r="AC20" s="557"/>
      <c r="AI20" s="553"/>
      <c r="AJ20" s="553"/>
    </row>
    <row r="21" spans="1:36" ht="23.6">
      <c r="A21" s="1311"/>
      <c r="B21" s="1311">
        <v>1</v>
      </c>
      <c r="C21" s="830"/>
      <c r="D21" s="830"/>
      <c r="E21" s="832"/>
      <c r="F21" s="832"/>
      <c r="G21" s="832"/>
      <c r="H21" s="832"/>
      <c r="I21" s="827"/>
      <c r="J21" s="826"/>
      <c r="K21" s="829"/>
      <c r="L21" s="561" t="str">
        <f>mergeValue(A21) &amp;"."&amp; mergeValue(B21)</f>
        <v>1.1</v>
      </c>
      <c r="M21" s="515" t="s">
        <v>15</v>
      </c>
      <c r="N21" s="614"/>
      <c r="O21" s="1312"/>
      <c r="P21" s="1312"/>
      <c r="Q21" s="1312"/>
      <c r="R21" s="1312"/>
      <c r="S21" s="1312"/>
      <c r="T21" s="1312"/>
      <c r="U21" s="1312"/>
      <c r="V21" s="1312"/>
      <c r="W21" s="1128" t="s">
        <v>459</v>
      </c>
      <c r="Y21" s="557"/>
      <c r="Z21" s="557" t="str">
        <f t="shared" si="0"/>
        <v>Территория действия тарифа</v>
      </c>
      <c r="AA21" s="557"/>
      <c r="AB21" s="557"/>
      <c r="AC21" s="557"/>
      <c r="AI21" s="553"/>
      <c r="AJ21" s="553"/>
    </row>
    <row r="22" spans="1:36" ht="23.6">
      <c r="A22" s="1311"/>
      <c r="B22" s="1311"/>
      <c r="C22" s="1311">
        <v>1</v>
      </c>
      <c r="D22" s="830"/>
      <c r="E22" s="832"/>
      <c r="F22" s="832"/>
      <c r="G22" s="832"/>
      <c r="H22" s="832"/>
      <c r="I22" s="834"/>
      <c r="J22" s="826"/>
      <c r="K22" s="829"/>
      <c r="L22" s="561" t="str">
        <f>mergeValue(A22) &amp;"."&amp; mergeValue(B22)&amp;"."&amp; mergeValue(C22)</f>
        <v>1.1.1</v>
      </c>
      <c r="M22" s="516" t="s">
        <v>7</v>
      </c>
      <c r="N22" s="614"/>
      <c r="O22" s="1312"/>
      <c r="P22" s="1312"/>
      <c r="Q22" s="1312"/>
      <c r="R22" s="1312"/>
      <c r="S22" s="1312"/>
      <c r="T22" s="1312"/>
      <c r="U22" s="1312"/>
      <c r="V22" s="1312"/>
      <c r="W22" s="1128" t="s">
        <v>600</v>
      </c>
      <c r="Y22" s="557"/>
      <c r="Z22" s="557" t="str">
        <f t="shared" si="0"/>
        <v xml:space="preserve">Наименование системы теплоснабжения </v>
      </c>
      <c r="AA22" s="557"/>
      <c r="AB22" s="557"/>
      <c r="AC22" s="557"/>
      <c r="AI22" s="553"/>
      <c r="AJ22" s="553"/>
    </row>
    <row r="23" spans="1:36" ht="23.6">
      <c r="A23" s="1311"/>
      <c r="B23" s="1311"/>
      <c r="C23" s="1311"/>
      <c r="D23" s="1311">
        <v>1</v>
      </c>
      <c r="E23" s="832"/>
      <c r="F23" s="832"/>
      <c r="G23" s="832"/>
      <c r="H23" s="832"/>
      <c r="I23" s="834"/>
      <c r="J23" s="826"/>
      <c r="K23" s="829"/>
      <c r="L23" s="561" t="str">
        <f>mergeValue(A23) &amp;"."&amp; mergeValue(B23)&amp;"."&amp; mergeValue(C23)&amp;"."&amp; mergeValue(D23)</f>
        <v>1.1.1.1</v>
      </c>
      <c r="M23" s="517" t="s">
        <v>21</v>
      </c>
      <c r="N23" s="614"/>
      <c r="O23" s="1312"/>
      <c r="P23" s="1312"/>
      <c r="Q23" s="1312"/>
      <c r="R23" s="1312"/>
      <c r="S23" s="1312"/>
      <c r="T23" s="1312"/>
      <c r="U23" s="1312"/>
      <c r="V23" s="1312"/>
      <c r="W23" s="1128" t="s">
        <v>601</v>
      </c>
      <c r="Y23" s="557"/>
      <c r="Z23" s="557" t="str">
        <f t="shared" si="0"/>
        <v xml:space="preserve">Источник тепловой энергии  </v>
      </c>
      <c r="AA23" s="557"/>
      <c r="AB23" s="557"/>
      <c r="AC23" s="557"/>
      <c r="AI23" s="553"/>
      <c r="AJ23" s="553"/>
    </row>
    <row r="24" spans="1:36" ht="82.5">
      <c r="A24" s="1311"/>
      <c r="B24" s="1311"/>
      <c r="C24" s="1311"/>
      <c r="D24" s="1311"/>
      <c r="E24" s="1311">
        <v>1</v>
      </c>
      <c r="F24" s="832"/>
      <c r="G24" s="832"/>
      <c r="H24" s="830">
        <v>1</v>
      </c>
      <c r="I24" s="1311">
        <v>1</v>
      </c>
      <c r="J24" s="832"/>
      <c r="K24" s="837"/>
      <c r="L24" s="561" t="str">
        <f>mergeValue(A24) &amp;"."&amp; mergeValue(B24)&amp;"."&amp; mergeValue(C24)&amp;"."&amp; mergeValue(D24)&amp;"."&amp; mergeValue(E24)</f>
        <v>1.1.1.1.1</v>
      </c>
      <c r="M24" s="523" t="s">
        <v>8</v>
      </c>
      <c r="N24" s="614"/>
      <c r="O24" s="1313"/>
      <c r="P24" s="1313"/>
      <c r="Q24" s="1313"/>
      <c r="R24" s="1313"/>
      <c r="S24" s="1313"/>
      <c r="T24" s="1313"/>
      <c r="U24" s="1313"/>
      <c r="V24" s="1313"/>
      <c r="W24" s="1128" t="s">
        <v>719</v>
      </c>
      <c r="Y24" s="557"/>
      <c r="Z24" s="557" t="str">
        <f t="shared" si="0"/>
        <v>Схема подключения теплопотребляющей установки к коллектору источника тепловой энергии</v>
      </c>
      <c r="AA24" s="557"/>
      <c r="AB24" s="557"/>
      <c r="AC24" s="557"/>
      <c r="AI24" s="553"/>
      <c r="AJ24" s="553"/>
    </row>
    <row r="25" spans="1:36" ht="35.35">
      <c r="A25" s="1311"/>
      <c r="B25" s="1311"/>
      <c r="C25" s="1311"/>
      <c r="D25" s="1311"/>
      <c r="E25" s="1311"/>
      <c r="F25" s="1311">
        <v>1</v>
      </c>
      <c r="G25" s="830"/>
      <c r="H25" s="830"/>
      <c r="I25" s="1311"/>
      <c r="J25" s="1311">
        <v>1</v>
      </c>
      <c r="K25" s="838"/>
      <c r="L25" s="561" t="str">
        <f>mergeValue(A25) &amp;"."&amp; mergeValue(B25)&amp;"."&amp; mergeValue(C25)&amp;"."&amp; mergeValue(D25)&amp;"."&amp; mergeValue(E25)&amp;"."&amp; mergeValue(F25)</f>
        <v>1.1.1.1.1.1</v>
      </c>
      <c r="M25" s="524" t="s">
        <v>9</v>
      </c>
      <c r="N25" s="614"/>
      <c r="O25" s="1314"/>
      <c r="P25" s="1315"/>
      <c r="Q25" s="1315"/>
      <c r="R25" s="1315"/>
      <c r="S25" s="1315"/>
      <c r="T25" s="1315"/>
      <c r="U25" s="1315"/>
      <c r="V25" s="1316"/>
      <c r="W25" s="1128" t="s">
        <v>720</v>
      </c>
      <c r="Y25" s="557"/>
      <c r="Z25" s="557" t="str">
        <f t="shared" si="0"/>
        <v>Группа потребителей</v>
      </c>
      <c r="AA25" s="557"/>
      <c r="AB25" s="557"/>
      <c r="AC25" s="557"/>
      <c r="AI25" s="553"/>
      <c r="AJ25" s="553"/>
    </row>
    <row r="26" spans="1:36" ht="122.1" customHeight="1">
      <c r="A26" s="1311"/>
      <c r="B26" s="1311"/>
      <c r="C26" s="1311"/>
      <c r="D26" s="1311"/>
      <c r="E26" s="1311"/>
      <c r="F26" s="1311"/>
      <c r="G26" s="830">
        <v>1</v>
      </c>
      <c r="H26" s="830"/>
      <c r="I26" s="1311"/>
      <c r="J26" s="1311"/>
      <c r="K26" s="838">
        <v>1</v>
      </c>
      <c r="L26" s="561" t="str">
        <f>mergeValue(A26) &amp;"."&amp; mergeValue(B26)&amp;"."&amp; mergeValue(C26)&amp;"."&amp; mergeValue(D26)&amp;"."&amp; mergeValue(E26)&amp;"."&amp; mergeValue(F26)&amp;"."&amp; mergeValue(G26)</f>
        <v>1.1.1.1.1.1.1</v>
      </c>
      <c r="M26" s="1087"/>
      <c r="N26" s="614"/>
      <c r="O26" s="531"/>
      <c r="P26" s="531"/>
      <c r="Q26" s="1039"/>
      <c r="R26" s="1306"/>
      <c r="S26" s="1307" t="s">
        <v>83</v>
      </c>
      <c r="T26" s="1306"/>
      <c r="U26" s="1307" t="s">
        <v>84</v>
      </c>
      <c r="V26" s="531"/>
      <c r="W26" s="1281" t="s">
        <v>721</v>
      </c>
      <c r="X26" s="553" t="str">
        <f>strCheckDate(O27:V27)</f>
        <v/>
      </c>
      <c r="Y26" s="557"/>
      <c r="Z26" s="557" t="str">
        <f t="shared" si="0"/>
        <v/>
      </c>
      <c r="AA26" s="557"/>
      <c r="AB26" s="557"/>
      <c r="AC26" s="557"/>
      <c r="AI26" s="553"/>
      <c r="AJ26" s="553"/>
    </row>
    <row r="27" spans="1:36" ht="11.8" hidden="1">
      <c r="A27" s="1311"/>
      <c r="B27" s="1311"/>
      <c r="C27" s="1311"/>
      <c r="D27" s="1311"/>
      <c r="E27" s="1311"/>
      <c r="F27" s="1311"/>
      <c r="G27" s="830"/>
      <c r="H27" s="830"/>
      <c r="I27" s="1311"/>
      <c r="J27" s="1311"/>
      <c r="K27" s="838"/>
      <c r="L27" s="568"/>
      <c r="M27" s="614"/>
      <c r="N27" s="614"/>
      <c r="O27" s="531"/>
      <c r="P27" s="531"/>
      <c r="Q27" s="552" t="str">
        <f>R26 &amp; "-" &amp; T26</f>
        <v>-</v>
      </c>
      <c r="R27" s="1306"/>
      <c r="S27" s="1307"/>
      <c r="T27" s="1306"/>
      <c r="U27" s="1307"/>
      <c r="V27" s="531"/>
      <c r="W27" s="1282"/>
      <c r="Y27" s="557"/>
      <c r="Z27" s="557" t="str">
        <f t="shared" si="0"/>
        <v/>
      </c>
      <c r="AA27" s="557"/>
      <c r="AB27" s="557"/>
      <c r="AC27" s="557"/>
      <c r="AI27" s="553"/>
      <c r="AJ27" s="553"/>
    </row>
    <row r="28" spans="1:36" ht="15.05" customHeight="1">
      <c r="A28" s="1311"/>
      <c r="B28" s="1311"/>
      <c r="C28" s="1311"/>
      <c r="D28" s="1311"/>
      <c r="E28" s="1311"/>
      <c r="F28" s="1311"/>
      <c r="G28" s="832"/>
      <c r="H28" s="830"/>
      <c r="I28" s="1311"/>
      <c r="J28" s="1311"/>
      <c r="K28" s="837"/>
      <c r="L28" s="507"/>
      <c r="M28" s="526" t="s">
        <v>24</v>
      </c>
      <c r="N28" s="533"/>
      <c r="O28" s="533"/>
      <c r="P28" s="533"/>
      <c r="Q28" s="533"/>
      <c r="R28" s="533"/>
      <c r="S28" s="533"/>
      <c r="T28" s="533"/>
      <c r="U28" s="533"/>
      <c r="V28" s="529"/>
      <c r="W28" s="1283"/>
      <c r="Y28" s="557"/>
      <c r="Z28" s="557" t="str">
        <f t="shared" si="0"/>
        <v>Добавить вид теплоносителя (параметры теплоносителя)</v>
      </c>
      <c r="AA28" s="557"/>
      <c r="AB28" s="557"/>
      <c r="AC28" s="557"/>
      <c r="AI28" s="553"/>
      <c r="AJ28" s="553"/>
    </row>
    <row r="29" spans="1:36" ht="15.05" customHeight="1">
      <c r="A29" s="1311"/>
      <c r="B29" s="1311"/>
      <c r="C29" s="1311"/>
      <c r="D29" s="1311"/>
      <c r="E29" s="1311"/>
      <c r="F29" s="832"/>
      <c r="G29" s="832"/>
      <c r="H29" s="830"/>
      <c r="I29" s="1311"/>
      <c r="J29" s="832"/>
      <c r="K29" s="837"/>
      <c r="L29" s="507"/>
      <c r="M29" s="525" t="s">
        <v>10</v>
      </c>
      <c r="N29" s="533"/>
      <c r="O29" s="533"/>
      <c r="P29" s="533"/>
      <c r="Q29" s="533"/>
      <c r="R29" s="533"/>
      <c r="S29" s="533"/>
      <c r="T29" s="533"/>
      <c r="U29" s="532"/>
      <c r="V29" s="533"/>
      <c r="W29" s="633"/>
      <c r="Y29" s="557"/>
      <c r="Z29" s="557" t="str">
        <f t="shared" si="0"/>
        <v>Добавить группу потребителей</v>
      </c>
      <c r="AA29" s="557"/>
      <c r="AB29" s="557"/>
      <c r="AC29" s="557"/>
      <c r="AI29" s="553"/>
      <c r="AJ29" s="553"/>
    </row>
    <row r="30" spans="1:36" ht="15.05" customHeight="1">
      <c r="A30" s="1311"/>
      <c r="B30" s="1311"/>
      <c r="C30" s="1311"/>
      <c r="D30" s="1311"/>
      <c r="E30" s="836"/>
      <c r="F30" s="832"/>
      <c r="G30" s="832"/>
      <c r="H30" s="832"/>
      <c r="I30" s="828"/>
      <c r="J30" s="825"/>
      <c r="K30" s="835"/>
      <c r="L30" s="507"/>
      <c r="M30" s="520" t="s">
        <v>11</v>
      </c>
      <c r="N30" s="533"/>
      <c r="O30" s="533"/>
      <c r="P30" s="533"/>
      <c r="Q30" s="533"/>
      <c r="R30" s="533"/>
      <c r="S30" s="533"/>
      <c r="T30" s="533"/>
      <c r="U30" s="532"/>
      <c r="V30" s="533"/>
      <c r="W30" s="633"/>
      <c r="Y30" s="557"/>
      <c r="Z30" s="557" t="str">
        <f t="shared" si="0"/>
        <v>Добавить схему подключения</v>
      </c>
      <c r="AA30" s="557"/>
      <c r="AB30" s="557"/>
      <c r="AC30" s="557"/>
      <c r="AI30" s="553"/>
      <c r="AJ30" s="553"/>
    </row>
    <row r="31" spans="1:36" ht="15.05" customHeight="1">
      <c r="A31" s="1311"/>
      <c r="B31" s="1311"/>
      <c r="C31" s="1311"/>
      <c r="D31" s="836"/>
      <c r="E31" s="836"/>
      <c r="F31" s="832"/>
      <c r="G31" s="832"/>
      <c r="H31" s="832"/>
      <c r="I31" s="828"/>
      <c r="J31" s="825"/>
      <c r="K31" s="835"/>
      <c r="L31" s="507"/>
      <c r="M31" s="519" t="s">
        <v>16</v>
      </c>
      <c r="N31" s="533"/>
      <c r="O31" s="533"/>
      <c r="P31" s="533"/>
      <c r="Q31" s="533"/>
      <c r="R31" s="533"/>
      <c r="S31" s="533"/>
      <c r="T31" s="533"/>
      <c r="U31" s="532"/>
      <c r="V31" s="533"/>
      <c r="W31" s="633"/>
      <c r="Y31" s="557"/>
      <c r="Z31" s="557" t="str">
        <f t="shared" si="0"/>
        <v>Добавить источник тепловой энергии</v>
      </c>
      <c r="AA31" s="557"/>
      <c r="AB31" s="557"/>
      <c r="AC31" s="557"/>
      <c r="AI31" s="553"/>
      <c r="AJ31" s="553"/>
    </row>
    <row r="32" spans="1:36" ht="15.05" customHeight="1">
      <c r="A32" s="1311"/>
      <c r="B32" s="1311"/>
      <c r="C32" s="836"/>
      <c r="D32" s="836"/>
      <c r="E32" s="836"/>
      <c r="F32" s="836"/>
      <c r="G32" s="841"/>
      <c r="H32" s="828"/>
      <c r="I32" s="839"/>
      <c r="J32" s="825"/>
      <c r="K32" s="840"/>
      <c r="L32" s="507"/>
      <c r="M32" s="518" t="s">
        <v>17</v>
      </c>
      <c r="N32" s="533"/>
      <c r="O32" s="533"/>
      <c r="P32" s="533"/>
      <c r="Q32" s="533"/>
      <c r="R32" s="533"/>
      <c r="S32" s="533"/>
      <c r="T32" s="533"/>
      <c r="U32" s="532"/>
      <c r="V32" s="533"/>
      <c r="W32" s="633"/>
      <c r="Y32" s="557"/>
      <c r="Z32" s="557" t="str">
        <f t="shared" si="0"/>
        <v>Добавить наименование системы теплоснабжения</v>
      </c>
      <c r="AA32" s="557"/>
      <c r="AB32" s="557"/>
      <c r="AC32" s="557"/>
      <c r="AI32" s="553"/>
      <c r="AJ32" s="553"/>
    </row>
    <row r="33" spans="1:36" ht="15.05" customHeight="1">
      <c r="A33" s="1311"/>
      <c r="B33" s="836"/>
      <c r="C33" s="836"/>
      <c r="D33" s="836"/>
      <c r="E33" s="836"/>
      <c r="F33" s="836"/>
      <c r="G33" s="841"/>
      <c r="H33" s="828"/>
      <c r="I33" s="828"/>
      <c r="J33" s="825"/>
      <c r="K33" s="835"/>
      <c r="L33" s="507"/>
      <c r="M33" s="527" t="s">
        <v>18</v>
      </c>
      <c r="N33" s="533"/>
      <c r="O33" s="533"/>
      <c r="P33" s="533"/>
      <c r="Q33" s="533"/>
      <c r="R33" s="533"/>
      <c r="S33" s="533"/>
      <c r="T33" s="533"/>
      <c r="U33" s="532"/>
      <c r="V33" s="533"/>
      <c r="W33" s="633"/>
      <c r="Y33" s="557"/>
      <c r="Z33" s="557" t="str">
        <f t="shared" si="0"/>
        <v>Добавить территорию действия тарифа</v>
      </c>
      <c r="AA33" s="557"/>
      <c r="AB33" s="557"/>
      <c r="AC33" s="557"/>
      <c r="AI33" s="553"/>
      <c r="AJ33" s="553"/>
    </row>
    <row r="34" spans="1:36" s="491" customFormat="1" ht="15.05" customHeight="1">
      <c r="A34" s="824"/>
      <c r="B34" s="824"/>
      <c r="C34" s="824"/>
      <c r="D34" s="824"/>
      <c r="E34" s="824"/>
      <c r="F34" s="824"/>
      <c r="G34" s="824"/>
      <c r="H34" s="824"/>
      <c r="I34" s="824"/>
      <c r="J34" s="824"/>
      <c r="K34" s="824"/>
      <c r="L34" s="461"/>
      <c r="M34" s="534" t="s">
        <v>308</v>
      </c>
      <c r="N34" s="533"/>
      <c r="O34" s="533"/>
      <c r="P34" s="533"/>
      <c r="Q34" s="533"/>
      <c r="R34" s="533"/>
      <c r="S34" s="533"/>
      <c r="T34" s="533"/>
      <c r="U34" s="532"/>
      <c r="V34" s="533"/>
      <c r="W34" s="633"/>
      <c r="X34" s="555"/>
      <c r="Y34" s="555"/>
      <c r="Z34" s="555"/>
      <c r="AA34" s="555"/>
      <c r="AB34" s="555"/>
      <c r="AC34" s="555"/>
      <c r="AD34" s="555"/>
      <c r="AE34" s="555"/>
      <c r="AF34" s="555"/>
      <c r="AG34" s="555"/>
      <c r="AH34" s="555"/>
    </row>
    <row r="35" spans="1:36" ht="11.8">
      <c r="A35" s="492"/>
      <c r="B35" s="492"/>
      <c r="C35" s="492"/>
      <c r="D35" s="492"/>
      <c r="E35" s="492"/>
      <c r="F35" s="492"/>
      <c r="G35" s="492"/>
      <c r="H35" s="492"/>
      <c r="I35" s="492"/>
      <c r="J35" s="492"/>
      <c r="K35" s="492"/>
      <c r="X35" s="492"/>
      <c r="Y35" s="492"/>
      <c r="Z35" s="492"/>
      <c r="AA35" s="492"/>
      <c r="AB35" s="492"/>
      <c r="AC35" s="492"/>
      <c r="AD35" s="492"/>
      <c r="AE35" s="492"/>
      <c r="AF35" s="492"/>
      <c r="AG35" s="492"/>
      <c r="AH35" s="492"/>
    </row>
    <row r="36" spans="1:36" ht="105.75" customHeight="1">
      <c r="L36" s="1">
        <v>1</v>
      </c>
      <c r="M36" s="1274" t="s">
        <v>722</v>
      </c>
      <c r="N36" s="1274"/>
      <c r="O36" s="1274"/>
      <c r="P36" s="1274"/>
      <c r="Q36" s="1274"/>
      <c r="R36" s="1274"/>
      <c r="S36" s="1274"/>
      <c r="T36" s="1274"/>
      <c r="U36" s="1274"/>
      <c r="V36" s="1274"/>
      <c r="W36" s="1274"/>
    </row>
  </sheetData>
  <sheetProtection password="FA9C" sheet="1" objects="1" scenarios="1" formatColumns="0" formatRows="0"/>
  <dataConsolidate leftLabels="1"/>
  <mergeCells count="40">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 ref="S26:S27"/>
    <mergeCell ref="T26:T27"/>
    <mergeCell ref="L5:T5"/>
    <mergeCell ref="O11:T11"/>
    <mergeCell ref="O12:T12"/>
    <mergeCell ref="L13:M13"/>
    <mergeCell ref="O14:U14"/>
    <mergeCell ref="O7:P7"/>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JO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sheetPr codeName="List05_3_i">
    <tabColor indexed="22"/>
  </sheetPr>
  <dimension ref="A1:T19"/>
  <sheetViews>
    <sheetView showGridLines="0" topLeftCell="E1" zoomScaleNormal="100" workbookViewId="0"/>
  </sheetViews>
  <sheetFormatPr defaultColWidth="10.625" defaultRowHeight="14.4"/>
  <cols>
    <col min="1" max="1" width="3.75" style="757" hidden="1" customWidth="1"/>
    <col min="2" max="4" width="3.75" style="758" hidden="1" customWidth="1"/>
    <col min="5" max="5" width="3.75" style="759" customWidth="1"/>
    <col min="6" max="6" width="9.75" style="750" customWidth="1"/>
    <col min="7" max="7" width="37.75" style="750" customWidth="1"/>
    <col min="8" max="8" width="66.875" style="750" customWidth="1"/>
    <col min="9" max="9" width="115.75" style="750" customWidth="1"/>
    <col min="10" max="11" width="10.625" style="758"/>
    <col min="12" max="12" width="11.125" style="758" customWidth="1"/>
    <col min="13" max="20" width="10.625" style="758"/>
    <col min="21" max="16384" width="10.625" style="750"/>
  </cols>
  <sheetData>
    <row r="1" spans="1:20" ht="2.95" customHeight="1">
      <c r="A1" s="757" t="s">
        <v>49</v>
      </c>
    </row>
    <row r="2" spans="1:20" ht="22.95">
      <c r="F2" s="1275" t="s">
        <v>470</v>
      </c>
      <c r="G2" s="1276"/>
      <c r="H2" s="1277"/>
      <c r="I2" s="756"/>
    </row>
    <row r="3" spans="1:20" ht="2.95" customHeight="1"/>
    <row r="4" spans="1:20" s="538" customFormat="1" ht="11.8">
      <c r="A4" s="733"/>
      <c r="B4" s="733"/>
      <c r="C4" s="733"/>
      <c r="D4" s="733"/>
      <c r="F4" s="1225" t="s">
        <v>445</v>
      </c>
      <c r="G4" s="1225"/>
      <c r="H4" s="1225"/>
      <c r="I4" s="1278" t="s">
        <v>446</v>
      </c>
      <c r="J4" s="733"/>
      <c r="K4" s="733"/>
      <c r="L4" s="733"/>
      <c r="M4" s="733"/>
      <c r="N4" s="733"/>
      <c r="O4" s="733"/>
      <c r="P4" s="733"/>
      <c r="Q4" s="733"/>
      <c r="R4" s="733"/>
      <c r="S4" s="733"/>
      <c r="T4" s="733"/>
    </row>
    <row r="5" spans="1:20" s="538" customFormat="1" ht="11.3" customHeight="1">
      <c r="A5" s="733"/>
      <c r="B5" s="733"/>
      <c r="C5" s="733"/>
      <c r="D5" s="733"/>
      <c r="F5" s="738" t="s">
        <v>91</v>
      </c>
      <c r="G5" s="760" t="s">
        <v>448</v>
      </c>
      <c r="H5" s="752" t="s">
        <v>439</v>
      </c>
      <c r="I5" s="1278"/>
      <c r="J5" s="733"/>
      <c r="K5" s="733"/>
      <c r="L5" s="733"/>
      <c r="M5" s="733"/>
      <c r="N5" s="733"/>
      <c r="O5" s="733"/>
      <c r="P5" s="733"/>
      <c r="Q5" s="733"/>
      <c r="R5" s="733"/>
      <c r="S5" s="733"/>
      <c r="T5" s="733"/>
    </row>
    <row r="6" spans="1:20" s="538" customFormat="1" ht="11.95" customHeight="1">
      <c r="A6" s="733"/>
      <c r="B6" s="733"/>
      <c r="C6" s="733"/>
      <c r="D6" s="733"/>
      <c r="F6" s="761" t="s">
        <v>92</v>
      </c>
      <c r="G6" s="762">
        <v>2</v>
      </c>
      <c r="H6" s="763">
        <v>3</v>
      </c>
      <c r="I6" s="576">
        <v>4</v>
      </c>
      <c r="J6" s="733">
        <v>4</v>
      </c>
      <c r="K6" s="733"/>
      <c r="L6" s="733"/>
      <c r="M6" s="733"/>
      <c r="N6" s="733"/>
      <c r="O6" s="733"/>
      <c r="P6" s="733"/>
      <c r="Q6" s="733"/>
      <c r="R6" s="733"/>
      <c r="S6" s="733"/>
      <c r="T6" s="733"/>
    </row>
    <row r="7" spans="1:20" s="538" customFormat="1" ht="19">
      <c r="A7" s="733"/>
      <c r="B7" s="733"/>
      <c r="C7" s="733"/>
      <c r="D7" s="733"/>
      <c r="F7" s="764">
        <v>1</v>
      </c>
      <c r="G7" s="765" t="s">
        <v>471</v>
      </c>
      <c r="H7" s="755" t="str">
        <f>IF(dateCh="","",dateCh)</f>
        <v>26.04.2022</v>
      </c>
      <c r="I7" s="766" t="s">
        <v>472</v>
      </c>
      <c r="J7" s="583"/>
      <c r="K7" s="733"/>
      <c r="L7" s="733"/>
      <c r="M7" s="733"/>
      <c r="N7" s="733"/>
      <c r="O7" s="733"/>
      <c r="P7" s="733"/>
      <c r="Q7" s="733"/>
      <c r="R7" s="733"/>
      <c r="S7" s="733"/>
      <c r="T7" s="733"/>
    </row>
    <row r="8" spans="1:20" s="538" customFormat="1" ht="47.15">
      <c r="A8" s="1279">
        <v>1</v>
      </c>
      <c r="B8" s="733"/>
      <c r="C8" s="733"/>
      <c r="D8" s="733"/>
      <c r="F8" s="764" t="str">
        <f>"2." &amp;mergeValue(A8)</f>
        <v>2.1</v>
      </c>
      <c r="G8" s="765" t="s">
        <v>473</v>
      </c>
      <c r="H8" s="755"/>
      <c r="I8" s="766" t="s">
        <v>568</v>
      </c>
      <c r="J8" s="583"/>
      <c r="K8" s="733"/>
      <c r="L8" s="733"/>
      <c r="M8" s="733"/>
      <c r="N8" s="733"/>
      <c r="O8" s="733"/>
      <c r="P8" s="733"/>
      <c r="Q8" s="733"/>
      <c r="R8" s="733"/>
      <c r="S8" s="733"/>
      <c r="T8" s="733"/>
    </row>
    <row r="9" spans="1:20" s="538" customFormat="1" ht="23.6">
      <c r="A9" s="1279"/>
      <c r="B9" s="733"/>
      <c r="C9" s="733"/>
      <c r="D9" s="733"/>
      <c r="F9" s="764" t="str">
        <f>"3." &amp;mergeValue(A9)</f>
        <v>3.1</v>
      </c>
      <c r="G9" s="765" t="s">
        <v>474</v>
      </c>
      <c r="H9" s="755"/>
      <c r="I9" s="766" t="s">
        <v>566</v>
      </c>
      <c r="J9" s="583"/>
      <c r="K9" s="733"/>
      <c r="L9" s="733"/>
      <c r="M9" s="733"/>
      <c r="N9" s="733"/>
      <c r="O9" s="733"/>
      <c r="P9" s="733"/>
      <c r="Q9" s="733"/>
      <c r="R9" s="733"/>
      <c r="S9" s="733"/>
      <c r="T9" s="733"/>
    </row>
    <row r="10" spans="1:20" s="538" customFormat="1" ht="23.6">
      <c r="A10" s="1279"/>
      <c r="B10" s="733"/>
      <c r="C10" s="733"/>
      <c r="D10" s="733"/>
      <c r="F10" s="764" t="str">
        <f>"4."&amp;mergeValue(A10)</f>
        <v>4.1</v>
      </c>
      <c r="G10" s="765" t="s">
        <v>475</v>
      </c>
      <c r="H10" s="752" t="s">
        <v>449</v>
      </c>
      <c r="I10" s="766"/>
      <c r="J10" s="583"/>
      <c r="K10" s="733"/>
      <c r="L10" s="733"/>
      <c r="M10" s="733"/>
      <c r="N10" s="733"/>
      <c r="O10" s="733"/>
      <c r="P10" s="733"/>
      <c r="Q10" s="733"/>
      <c r="R10" s="733"/>
      <c r="S10" s="733"/>
      <c r="T10" s="733"/>
    </row>
    <row r="11" spans="1:20" s="538" customFormat="1" ht="19">
      <c r="A11" s="1279"/>
      <c r="B11" s="1279">
        <v>1</v>
      </c>
      <c r="C11" s="739"/>
      <c r="D11" s="739"/>
      <c r="F11" s="764" t="str">
        <f>"4."&amp;mergeValue(A11) &amp;"."&amp;mergeValue(B11)</f>
        <v>4.1.1</v>
      </c>
      <c r="G11" s="777" t="s">
        <v>570</v>
      </c>
      <c r="H11" s="755" t="str">
        <f>IF(region_name="","",region_name)</f>
        <v>Архангельская область</v>
      </c>
      <c r="I11" s="766" t="s">
        <v>478</v>
      </c>
      <c r="J11" s="583"/>
      <c r="K11" s="733"/>
      <c r="L11" s="733"/>
      <c r="M11" s="733"/>
      <c r="N11" s="733"/>
      <c r="O11" s="733"/>
      <c r="P11" s="733"/>
      <c r="Q11" s="733"/>
      <c r="R11" s="733"/>
      <c r="S11" s="733"/>
      <c r="T11" s="733"/>
    </row>
    <row r="12" spans="1:20" s="538" customFormat="1" ht="23.6">
      <c r="A12" s="1279"/>
      <c r="B12" s="1279"/>
      <c r="C12" s="1279">
        <v>1</v>
      </c>
      <c r="D12" s="739"/>
      <c r="F12" s="764" t="str">
        <f>"4."&amp;mergeValue(A12) &amp;"."&amp;mergeValue(B12)&amp;"."&amp;mergeValue(C12)</f>
        <v>4.1.1.1</v>
      </c>
      <c r="G12" s="767" t="s">
        <v>476</v>
      </c>
      <c r="H12" s="755"/>
      <c r="I12" s="766" t="s">
        <v>479</v>
      </c>
      <c r="J12" s="583"/>
      <c r="K12" s="733"/>
      <c r="L12" s="733"/>
      <c r="M12" s="733"/>
      <c r="N12" s="733"/>
      <c r="O12" s="733"/>
      <c r="P12" s="733"/>
      <c r="Q12" s="733"/>
      <c r="R12" s="733"/>
      <c r="S12" s="733"/>
      <c r="T12" s="733"/>
    </row>
    <row r="13" spans="1:20" s="538" customFormat="1" ht="38.950000000000003" customHeight="1">
      <c r="A13" s="1279"/>
      <c r="B13" s="1279"/>
      <c r="C13" s="1279"/>
      <c r="D13" s="739">
        <v>1</v>
      </c>
      <c r="F13" s="764" t="str">
        <f>"4."&amp;mergeValue(A13) &amp;"."&amp;mergeValue(B13)&amp;"."&amp;mergeValue(C13)&amp;"."&amp;mergeValue(D13)</f>
        <v>4.1.1.1.1</v>
      </c>
      <c r="G13" s="768" t="s">
        <v>477</v>
      </c>
      <c r="H13" s="755"/>
      <c r="I13" s="1280" t="s">
        <v>569</v>
      </c>
      <c r="J13" s="583"/>
      <c r="K13" s="733"/>
      <c r="L13" s="733"/>
      <c r="M13" s="733"/>
      <c r="N13" s="733"/>
      <c r="O13" s="733"/>
      <c r="P13" s="733"/>
      <c r="Q13" s="733"/>
      <c r="R13" s="733"/>
      <c r="S13" s="733"/>
      <c r="T13" s="733"/>
    </row>
    <row r="14" spans="1:20" s="538" customFormat="1" ht="19">
      <c r="A14" s="1279"/>
      <c r="B14" s="1279"/>
      <c r="C14" s="1279"/>
      <c r="D14" s="739"/>
      <c r="F14" s="769"/>
      <c r="G14" s="721" t="s">
        <v>4</v>
      </c>
      <c r="H14" s="592"/>
      <c r="I14" s="1280"/>
      <c r="J14" s="583"/>
      <c r="K14" s="733"/>
      <c r="L14" s="733"/>
      <c r="M14" s="733"/>
      <c r="N14" s="733"/>
      <c r="O14" s="733"/>
      <c r="P14" s="733"/>
      <c r="Q14" s="733"/>
      <c r="R14" s="733"/>
      <c r="S14" s="733"/>
      <c r="T14" s="733"/>
    </row>
    <row r="15" spans="1:20" s="538" customFormat="1" ht="19">
      <c r="A15" s="1279"/>
      <c r="B15" s="1279"/>
      <c r="C15" s="739"/>
      <c r="D15" s="739"/>
      <c r="F15" s="602"/>
      <c r="G15" s="545" t="s">
        <v>401</v>
      </c>
      <c r="H15" s="603"/>
      <c r="I15" s="604"/>
      <c r="J15" s="583"/>
      <c r="K15" s="733"/>
      <c r="L15" s="733"/>
      <c r="M15" s="733"/>
      <c r="N15" s="733"/>
      <c r="O15" s="733"/>
      <c r="P15" s="733"/>
      <c r="Q15" s="733"/>
      <c r="R15" s="733"/>
      <c r="S15" s="733"/>
      <c r="T15" s="733"/>
    </row>
    <row r="16" spans="1:20" s="538" customFormat="1" ht="19">
      <c r="A16" s="1279"/>
      <c r="B16" s="733"/>
      <c r="C16" s="733"/>
      <c r="D16" s="733"/>
      <c r="F16" s="769"/>
      <c r="G16" s="695" t="s">
        <v>483</v>
      </c>
      <c r="H16" s="770"/>
      <c r="I16" s="771"/>
      <c r="J16" s="583"/>
      <c r="K16" s="733"/>
      <c r="L16" s="733"/>
      <c r="M16" s="733"/>
      <c r="N16" s="733"/>
      <c r="O16" s="733"/>
      <c r="P16" s="733"/>
      <c r="Q16" s="733"/>
      <c r="R16" s="733"/>
      <c r="S16" s="733"/>
      <c r="T16" s="733"/>
    </row>
    <row r="17" spans="1:20" s="538" customFormat="1" ht="19">
      <c r="A17" s="733"/>
      <c r="B17" s="733"/>
      <c r="C17" s="733"/>
      <c r="D17" s="733"/>
      <c r="F17" s="769"/>
      <c r="G17" s="698" t="s">
        <v>482</v>
      </c>
      <c r="H17" s="770"/>
      <c r="I17" s="771"/>
      <c r="J17" s="583"/>
      <c r="K17" s="733"/>
      <c r="L17" s="733"/>
      <c r="M17" s="733"/>
      <c r="N17" s="733"/>
      <c r="O17" s="733"/>
      <c r="P17" s="733"/>
      <c r="Q17" s="733"/>
      <c r="R17" s="733"/>
      <c r="S17" s="733"/>
      <c r="T17" s="733"/>
    </row>
    <row r="18" spans="1:20" s="734" customFormat="1" ht="2.95" customHeight="1">
      <c r="A18" s="735"/>
      <c r="B18" s="735"/>
      <c r="C18" s="735"/>
      <c r="D18" s="735"/>
      <c r="F18" s="593"/>
      <c r="G18" s="594"/>
      <c r="H18" s="595"/>
      <c r="I18" s="596"/>
      <c r="J18" s="735"/>
      <c r="K18" s="735"/>
      <c r="L18" s="735"/>
      <c r="M18" s="735"/>
      <c r="N18" s="735"/>
      <c r="O18" s="735"/>
      <c r="P18" s="735"/>
      <c r="Q18" s="735"/>
      <c r="R18" s="735"/>
      <c r="S18" s="735"/>
      <c r="T18" s="735"/>
    </row>
    <row r="19" spans="1:20" s="734" customFormat="1" ht="15.05" customHeight="1">
      <c r="A19" s="735"/>
      <c r="B19" s="735"/>
      <c r="C19" s="735"/>
      <c r="D19" s="735"/>
      <c r="F19" s="772"/>
      <c r="G19" s="1274" t="s">
        <v>571</v>
      </c>
      <c r="H19" s="1274"/>
      <c r="I19" s="773"/>
      <c r="J19" s="735"/>
      <c r="K19" s="735"/>
      <c r="L19" s="735"/>
      <c r="M19" s="735"/>
      <c r="N19" s="735"/>
      <c r="O19" s="735"/>
      <c r="P19" s="735"/>
      <c r="Q19" s="735"/>
      <c r="R19" s="735"/>
      <c r="S19" s="735"/>
      <c r="T19" s="73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List06_3_i">
    <tabColor rgb="FFEAEBEE"/>
  </sheetPr>
  <dimension ref="A1:AJ36"/>
  <sheetViews>
    <sheetView showGridLines="0" topLeftCell="I4" zoomScaleNormal="100" workbookViewId="0"/>
  </sheetViews>
  <sheetFormatPr defaultColWidth="10.625" defaultRowHeight="14.4"/>
  <cols>
    <col min="1" max="6" width="10.625" style="758" hidden="1" customWidth="1"/>
    <col min="7" max="8" width="9.125" style="757" hidden="1" customWidth="1"/>
    <col min="9" max="9" width="3.75" style="652" customWidth="1"/>
    <col min="10" max="11" width="3.75" style="759" customWidth="1"/>
    <col min="12" max="12" width="12.75" style="750" customWidth="1"/>
    <col min="13" max="13" width="44.75" style="750" customWidth="1"/>
    <col min="14" max="14" width="1.75" style="750" hidden="1" customWidth="1"/>
    <col min="15" max="17" width="23.75" style="750" hidden="1" customWidth="1"/>
    <col min="18" max="18" width="11.75" style="750" customWidth="1"/>
    <col min="19" max="19" width="3.75" style="750" customWidth="1"/>
    <col min="20" max="20" width="11.75" style="750" customWidth="1"/>
    <col min="21" max="21" width="8.625" style="750" hidden="1" customWidth="1"/>
    <col min="22" max="22" width="4.75" style="750" customWidth="1"/>
    <col min="23" max="23" width="115.75" style="750" customWidth="1"/>
    <col min="24" max="25" width="10.625" style="758"/>
    <col min="26" max="26" width="11.125" style="758" customWidth="1"/>
    <col min="27" max="34" width="10.625" style="758"/>
    <col min="35" max="256" width="10.625" style="750"/>
    <col min="257" max="264" width="0" style="750" hidden="1" customWidth="1"/>
    <col min="265" max="265" width="3.75" style="750" customWidth="1"/>
    <col min="266" max="266" width="3.875" style="750" customWidth="1"/>
    <col min="267" max="267" width="3.75" style="750" customWidth="1"/>
    <col min="268" max="268" width="12.75" style="750" customWidth="1"/>
    <col min="269" max="269" width="52.75" style="750" customWidth="1"/>
    <col min="270" max="273" width="0" style="750" hidden="1" customWidth="1"/>
    <col min="274" max="274" width="12.25" style="750" customWidth="1"/>
    <col min="275" max="275" width="6.375" style="750" customWidth="1"/>
    <col min="276" max="276" width="12.25" style="750" customWidth="1"/>
    <col min="277" max="277" width="0" style="750" hidden="1" customWidth="1"/>
    <col min="278" max="278" width="3.75" style="750" customWidth="1"/>
    <col min="279" max="279" width="11.125" style="750" bestFit="1" customWidth="1"/>
    <col min="280" max="281" width="10.625" style="750"/>
    <col min="282" max="282" width="11.125" style="750" customWidth="1"/>
    <col min="283" max="512" width="10.625" style="750"/>
    <col min="513" max="520" width="0" style="750" hidden="1" customWidth="1"/>
    <col min="521" max="521" width="3.75" style="750" customWidth="1"/>
    <col min="522" max="522" width="3.875" style="750" customWidth="1"/>
    <col min="523" max="523" width="3.75" style="750" customWidth="1"/>
    <col min="524" max="524" width="12.75" style="750" customWidth="1"/>
    <col min="525" max="525" width="52.75" style="750" customWidth="1"/>
    <col min="526" max="529" width="0" style="750" hidden="1" customWidth="1"/>
    <col min="530" max="530" width="12.25" style="750" customWidth="1"/>
    <col min="531" max="531" width="6.375" style="750" customWidth="1"/>
    <col min="532" max="532" width="12.25" style="750" customWidth="1"/>
    <col min="533" max="533" width="0" style="750" hidden="1" customWidth="1"/>
    <col min="534" max="534" width="3.75" style="750" customWidth="1"/>
    <col min="535" max="535" width="11.125" style="750" bestFit="1" customWidth="1"/>
    <col min="536" max="537" width="10.625" style="750"/>
    <col min="538" max="538" width="11.125" style="750" customWidth="1"/>
    <col min="539" max="768" width="10.625" style="750"/>
    <col min="769" max="776" width="0" style="750" hidden="1" customWidth="1"/>
    <col min="777" max="777" width="3.75" style="750" customWidth="1"/>
    <col min="778" max="778" width="3.875" style="750" customWidth="1"/>
    <col min="779" max="779" width="3.75" style="750" customWidth="1"/>
    <col min="780" max="780" width="12.75" style="750" customWidth="1"/>
    <col min="781" max="781" width="52.75" style="750" customWidth="1"/>
    <col min="782" max="785" width="0" style="750" hidden="1" customWidth="1"/>
    <col min="786" max="786" width="12.25" style="750" customWidth="1"/>
    <col min="787" max="787" width="6.375" style="750" customWidth="1"/>
    <col min="788" max="788" width="12.25" style="750" customWidth="1"/>
    <col min="789" max="789" width="0" style="750" hidden="1" customWidth="1"/>
    <col min="790" max="790" width="3.75" style="750" customWidth="1"/>
    <col min="791" max="791" width="11.125" style="750" bestFit="1" customWidth="1"/>
    <col min="792" max="793" width="10.625" style="750"/>
    <col min="794" max="794" width="11.125" style="750" customWidth="1"/>
    <col min="795" max="1024" width="10.625" style="750"/>
    <col min="1025" max="1032" width="0" style="750" hidden="1" customWidth="1"/>
    <col min="1033" max="1033" width="3.75" style="750" customWidth="1"/>
    <col min="1034" max="1034" width="3.875" style="750" customWidth="1"/>
    <col min="1035" max="1035" width="3.75" style="750" customWidth="1"/>
    <col min="1036" max="1036" width="12.75" style="750" customWidth="1"/>
    <col min="1037" max="1037" width="52.75" style="750" customWidth="1"/>
    <col min="1038" max="1041" width="0" style="750" hidden="1" customWidth="1"/>
    <col min="1042" max="1042" width="12.25" style="750" customWidth="1"/>
    <col min="1043" max="1043" width="6.375" style="750" customWidth="1"/>
    <col min="1044" max="1044" width="12.25" style="750" customWidth="1"/>
    <col min="1045" max="1045" width="0" style="750" hidden="1" customWidth="1"/>
    <col min="1046" max="1046" width="3.75" style="750" customWidth="1"/>
    <col min="1047" max="1047" width="11.125" style="750" bestFit="1" customWidth="1"/>
    <col min="1048" max="1049" width="10.625" style="750"/>
    <col min="1050" max="1050" width="11.125" style="750" customWidth="1"/>
    <col min="1051" max="1280" width="10.625" style="750"/>
    <col min="1281" max="1288" width="0" style="750" hidden="1" customWidth="1"/>
    <col min="1289" max="1289" width="3.75" style="750" customWidth="1"/>
    <col min="1290" max="1290" width="3.875" style="750" customWidth="1"/>
    <col min="1291" max="1291" width="3.75" style="750" customWidth="1"/>
    <col min="1292" max="1292" width="12.75" style="750" customWidth="1"/>
    <col min="1293" max="1293" width="52.75" style="750" customWidth="1"/>
    <col min="1294" max="1297" width="0" style="750" hidden="1" customWidth="1"/>
    <col min="1298" max="1298" width="12.25" style="750" customWidth="1"/>
    <col min="1299" max="1299" width="6.375" style="750" customWidth="1"/>
    <col min="1300" max="1300" width="12.25" style="750" customWidth="1"/>
    <col min="1301" max="1301" width="0" style="750" hidden="1" customWidth="1"/>
    <col min="1302" max="1302" width="3.75" style="750" customWidth="1"/>
    <col min="1303" max="1303" width="11.125" style="750" bestFit="1" customWidth="1"/>
    <col min="1304" max="1305" width="10.625" style="750"/>
    <col min="1306" max="1306" width="11.125" style="750" customWidth="1"/>
    <col min="1307" max="1536" width="10.625" style="750"/>
    <col min="1537" max="1544" width="0" style="750" hidden="1" customWidth="1"/>
    <col min="1545" max="1545" width="3.75" style="750" customWidth="1"/>
    <col min="1546" max="1546" width="3.875" style="750" customWidth="1"/>
    <col min="1547" max="1547" width="3.75" style="750" customWidth="1"/>
    <col min="1548" max="1548" width="12.75" style="750" customWidth="1"/>
    <col min="1549" max="1549" width="52.75" style="750" customWidth="1"/>
    <col min="1550" max="1553" width="0" style="750" hidden="1" customWidth="1"/>
    <col min="1554" max="1554" width="12.25" style="750" customWidth="1"/>
    <col min="1555" max="1555" width="6.375" style="750" customWidth="1"/>
    <col min="1556" max="1556" width="12.25" style="750" customWidth="1"/>
    <col min="1557" max="1557" width="0" style="750" hidden="1" customWidth="1"/>
    <col min="1558" max="1558" width="3.75" style="750" customWidth="1"/>
    <col min="1559" max="1559" width="11.125" style="750" bestFit="1" customWidth="1"/>
    <col min="1560" max="1561" width="10.625" style="750"/>
    <col min="1562" max="1562" width="11.125" style="750" customWidth="1"/>
    <col min="1563" max="1792" width="10.625" style="750"/>
    <col min="1793" max="1800" width="0" style="750" hidden="1" customWidth="1"/>
    <col min="1801" max="1801" width="3.75" style="750" customWidth="1"/>
    <col min="1802" max="1802" width="3.875" style="750" customWidth="1"/>
    <col min="1803" max="1803" width="3.75" style="750" customWidth="1"/>
    <col min="1804" max="1804" width="12.75" style="750" customWidth="1"/>
    <col min="1805" max="1805" width="52.75" style="750" customWidth="1"/>
    <col min="1806" max="1809" width="0" style="750" hidden="1" customWidth="1"/>
    <col min="1810" max="1810" width="12.25" style="750" customWidth="1"/>
    <col min="1811" max="1811" width="6.375" style="750" customWidth="1"/>
    <col min="1812" max="1812" width="12.25" style="750" customWidth="1"/>
    <col min="1813" max="1813" width="0" style="750" hidden="1" customWidth="1"/>
    <col min="1814" max="1814" width="3.75" style="750" customWidth="1"/>
    <col min="1815" max="1815" width="11.125" style="750" bestFit="1" customWidth="1"/>
    <col min="1816" max="1817" width="10.625" style="750"/>
    <col min="1818" max="1818" width="11.125" style="750" customWidth="1"/>
    <col min="1819" max="2048" width="10.625" style="750"/>
    <col min="2049" max="2056" width="0" style="750" hidden="1" customWidth="1"/>
    <col min="2057" max="2057" width="3.75" style="750" customWidth="1"/>
    <col min="2058" max="2058" width="3.875" style="750" customWidth="1"/>
    <col min="2059" max="2059" width="3.75" style="750" customWidth="1"/>
    <col min="2060" max="2060" width="12.75" style="750" customWidth="1"/>
    <col min="2061" max="2061" width="52.75" style="750" customWidth="1"/>
    <col min="2062" max="2065" width="0" style="750" hidden="1" customWidth="1"/>
    <col min="2066" max="2066" width="12.25" style="750" customWidth="1"/>
    <col min="2067" max="2067" width="6.375" style="750" customWidth="1"/>
    <col min="2068" max="2068" width="12.25" style="750" customWidth="1"/>
    <col min="2069" max="2069" width="0" style="750" hidden="1" customWidth="1"/>
    <col min="2070" max="2070" width="3.75" style="750" customWidth="1"/>
    <col min="2071" max="2071" width="11.125" style="750" bestFit="1" customWidth="1"/>
    <col min="2072" max="2073" width="10.625" style="750"/>
    <col min="2074" max="2074" width="11.125" style="750" customWidth="1"/>
    <col min="2075" max="2304" width="10.625" style="750"/>
    <col min="2305" max="2312" width="0" style="750" hidden="1" customWidth="1"/>
    <col min="2313" max="2313" width="3.75" style="750" customWidth="1"/>
    <col min="2314" max="2314" width="3.875" style="750" customWidth="1"/>
    <col min="2315" max="2315" width="3.75" style="750" customWidth="1"/>
    <col min="2316" max="2316" width="12.75" style="750" customWidth="1"/>
    <col min="2317" max="2317" width="52.75" style="750" customWidth="1"/>
    <col min="2318" max="2321" width="0" style="750" hidden="1" customWidth="1"/>
    <col min="2322" max="2322" width="12.25" style="750" customWidth="1"/>
    <col min="2323" max="2323" width="6.375" style="750" customWidth="1"/>
    <col min="2324" max="2324" width="12.25" style="750" customWidth="1"/>
    <col min="2325" max="2325" width="0" style="750" hidden="1" customWidth="1"/>
    <col min="2326" max="2326" width="3.75" style="750" customWidth="1"/>
    <col min="2327" max="2327" width="11.125" style="750" bestFit="1" customWidth="1"/>
    <col min="2328" max="2329" width="10.625" style="750"/>
    <col min="2330" max="2330" width="11.125" style="750" customWidth="1"/>
    <col min="2331" max="2560" width="10.625" style="750"/>
    <col min="2561" max="2568" width="0" style="750" hidden="1" customWidth="1"/>
    <col min="2569" max="2569" width="3.75" style="750" customWidth="1"/>
    <col min="2570" max="2570" width="3.875" style="750" customWidth="1"/>
    <col min="2571" max="2571" width="3.75" style="750" customWidth="1"/>
    <col min="2572" max="2572" width="12.75" style="750" customWidth="1"/>
    <col min="2573" max="2573" width="52.75" style="750" customWidth="1"/>
    <col min="2574" max="2577" width="0" style="750" hidden="1" customWidth="1"/>
    <col min="2578" max="2578" width="12.25" style="750" customWidth="1"/>
    <col min="2579" max="2579" width="6.375" style="750" customWidth="1"/>
    <col min="2580" max="2580" width="12.25" style="750" customWidth="1"/>
    <col min="2581" max="2581" width="0" style="750" hidden="1" customWidth="1"/>
    <col min="2582" max="2582" width="3.75" style="750" customWidth="1"/>
    <col min="2583" max="2583" width="11.125" style="750" bestFit="1" customWidth="1"/>
    <col min="2584" max="2585" width="10.625" style="750"/>
    <col min="2586" max="2586" width="11.125" style="750" customWidth="1"/>
    <col min="2587" max="2816" width="10.625" style="750"/>
    <col min="2817" max="2824" width="0" style="750" hidden="1" customWidth="1"/>
    <col min="2825" max="2825" width="3.75" style="750" customWidth="1"/>
    <col min="2826" max="2826" width="3.875" style="750" customWidth="1"/>
    <col min="2827" max="2827" width="3.75" style="750" customWidth="1"/>
    <col min="2828" max="2828" width="12.75" style="750" customWidth="1"/>
    <col min="2829" max="2829" width="52.75" style="750" customWidth="1"/>
    <col min="2830" max="2833" width="0" style="750" hidden="1" customWidth="1"/>
    <col min="2834" max="2834" width="12.25" style="750" customWidth="1"/>
    <col min="2835" max="2835" width="6.375" style="750" customWidth="1"/>
    <col min="2836" max="2836" width="12.25" style="750" customWidth="1"/>
    <col min="2837" max="2837" width="0" style="750" hidden="1" customWidth="1"/>
    <col min="2838" max="2838" width="3.75" style="750" customWidth="1"/>
    <col min="2839" max="2839" width="11.125" style="750" bestFit="1" customWidth="1"/>
    <col min="2840" max="2841" width="10.625" style="750"/>
    <col min="2842" max="2842" width="11.125" style="750" customWidth="1"/>
    <col min="2843" max="3072" width="10.625" style="750"/>
    <col min="3073" max="3080" width="0" style="750" hidden="1" customWidth="1"/>
    <col min="3081" max="3081" width="3.75" style="750" customWidth="1"/>
    <col min="3082" max="3082" width="3.875" style="750" customWidth="1"/>
    <col min="3083" max="3083" width="3.75" style="750" customWidth="1"/>
    <col min="3084" max="3084" width="12.75" style="750" customWidth="1"/>
    <col min="3085" max="3085" width="52.75" style="750" customWidth="1"/>
    <col min="3086" max="3089" width="0" style="750" hidden="1" customWidth="1"/>
    <col min="3090" max="3090" width="12.25" style="750" customWidth="1"/>
    <col min="3091" max="3091" width="6.375" style="750" customWidth="1"/>
    <col min="3092" max="3092" width="12.25" style="750" customWidth="1"/>
    <col min="3093" max="3093" width="0" style="750" hidden="1" customWidth="1"/>
    <col min="3094" max="3094" width="3.75" style="750" customWidth="1"/>
    <col min="3095" max="3095" width="11.125" style="750" bestFit="1" customWidth="1"/>
    <col min="3096" max="3097" width="10.625" style="750"/>
    <col min="3098" max="3098" width="11.125" style="750" customWidth="1"/>
    <col min="3099" max="3328" width="10.625" style="750"/>
    <col min="3329" max="3336" width="0" style="750" hidden="1" customWidth="1"/>
    <col min="3337" max="3337" width="3.75" style="750" customWidth="1"/>
    <col min="3338" max="3338" width="3.875" style="750" customWidth="1"/>
    <col min="3339" max="3339" width="3.75" style="750" customWidth="1"/>
    <col min="3340" max="3340" width="12.75" style="750" customWidth="1"/>
    <col min="3341" max="3341" width="52.75" style="750" customWidth="1"/>
    <col min="3342" max="3345" width="0" style="750" hidden="1" customWidth="1"/>
    <col min="3346" max="3346" width="12.25" style="750" customWidth="1"/>
    <col min="3347" max="3347" width="6.375" style="750" customWidth="1"/>
    <col min="3348" max="3348" width="12.25" style="750" customWidth="1"/>
    <col min="3349" max="3349" width="0" style="750" hidden="1" customWidth="1"/>
    <col min="3350" max="3350" width="3.75" style="750" customWidth="1"/>
    <col min="3351" max="3351" width="11.125" style="750" bestFit="1" customWidth="1"/>
    <col min="3352" max="3353" width="10.625" style="750"/>
    <col min="3354" max="3354" width="11.125" style="750" customWidth="1"/>
    <col min="3355" max="3584" width="10.625" style="750"/>
    <col min="3585" max="3592" width="0" style="750" hidden="1" customWidth="1"/>
    <col min="3593" max="3593" width="3.75" style="750" customWidth="1"/>
    <col min="3594" max="3594" width="3.875" style="750" customWidth="1"/>
    <col min="3595" max="3595" width="3.75" style="750" customWidth="1"/>
    <col min="3596" max="3596" width="12.75" style="750" customWidth="1"/>
    <col min="3597" max="3597" width="52.75" style="750" customWidth="1"/>
    <col min="3598" max="3601" width="0" style="750" hidden="1" customWidth="1"/>
    <col min="3602" max="3602" width="12.25" style="750" customWidth="1"/>
    <col min="3603" max="3603" width="6.375" style="750" customWidth="1"/>
    <col min="3604" max="3604" width="12.25" style="750" customWidth="1"/>
    <col min="3605" max="3605" width="0" style="750" hidden="1" customWidth="1"/>
    <col min="3606" max="3606" width="3.75" style="750" customWidth="1"/>
    <col min="3607" max="3607" width="11.125" style="750" bestFit="1" customWidth="1"/>
    <col min="3608" max="3609" width="10.625" style="750"/>
    <col min="3610" max="3610" width="11.125" style="750" customWidth="1"/>
    <col min="3611" max="3840" width="10.625" style="750"/>
    <col min="3841" max="3848" width="0" style="750" hidden="1" customWidth="1"/>
    <col min="3849" max="3849" width="3.75" style="750" customWidth="1"/>
    <col min="3850" max="3850" width="3.875" style="750" customWidth="1"/>
    <col min="3851" max="3851" width="3.75" style="750" customWidth="1"/>
    <col min="3852" max="3852" width="12.75" style="750" customWidth="1"/>
    <col min="3853" max="3853" width="52.75" style="750" customWidth="1"/>
    <col min="3854" max="3857" width="0" style="750" hidden="1" customWidth="1"/>
    <col min="3858" max="3858" width="12.25" style="750" customWidth="1"/>
    <col min="3859" max="3859" width="6.375" style="750" customWidth="1"/>
    <col min="3860" max="3860" width="12.25" style="750" customWidth="1"/>
    <col min="3861" max="3861" width="0" style="750" hidden="1" customWidth="1"/>
    <col min="3862" max="3862" width="3.75" style="750" customWidth="1"/>
    <col min="3863" max="3863" width="11.125" style="750" bestFit="1" customWidth="1"/>
    <col min="3864" max="3865" width="10.625" style="750"/>
    <col min="3866" max="3866" width="11.125" style="750" customWidth="1"/>
    <col min="3867" max="4096" width="10.625" style="750"/>
    <col min="4097" max="4104" width="0" style="750" hidden="1" customWidth="1"/>
    <col min="4105" max="4105" width="3.75" style="750" customWidth="1"/>
    <col min="4106" max="4106" width="3.875" style="750" customWidth="1"/>
    <col min="4107" max="4107" width="3.75" style="750" customWidth="1"/>
    <col min="4108" max="4108" width="12.75" style="750" customWidth="1"/>
    <col min="4109" max="4109" width="52.75" style="750" customWidth="1"/>
    <col min="4110" max="4113" width="0" style="750" hidden="1" customWidth="1"/>
    <col min="4114" max="4114" width="12.25" style="750" customWidth="1"/>
    <col min="4115" max="4115" width="6.375" style="750" customWidth="1"/>
    <col min="4116" max="4116" width="12.25" style="750" customWidth="1"/>
    <col min="4117" max="4117" width="0" style="750" hidden="1" customWidth="1"/>
    <col min="4118" max="4118" width="3.75" style="750" customWidth="1"/>
    <col min="4119" max="4119" width="11.125" style="750" bestFit="1" customWidth="1"/>
    <col min="4120" max="4121" width="10.625" style="750"/>
    <col min="4122" max="4122" width="11.125" style="750" customWidth="1"/>
    <col min="4123" max="4352" width="10.625" style="750"/>
    <col min="4353" max="4360" width="0" style="750" hidden="1" customWidth="1"/>
    <col min="4361" max="4361" width="3.75" style="750" customWidth="1"/>
    <col min="4362" max="4362" width="3.875" style="750" customWidth="1"/>
    <col min="4363" max="4363" width="3.75" style="750" customWidth="1"/>
    <col min="4364" max="4364" width="12.75" style="750" customWidth="1"/>
    <col min="4365" max="4365" width="52.75" style="750" customWidth="1"/>
    <col min="4366" max="4369" width="0" style="750" hidden="1" customWidth="1"/>
    <col min="4370" max="4370" width="12.25" style="750" customWidth="1"/>
    <col min="4371" max="4371" width="6.375" style="750" customWidth="1"/>
    <col min="4372" max="4372" width="12.25" style="750" customWidth="1"/>
    <col min="4373" max="4373" width="0" style="750" hidden="1" customWidth="1"/>
    <col min="4374" max="4374" width="3.75" style="750" customWidth="1"/>
    <col min="4375" max="4375" width="11.125" style="750" bestFit="1" customWidth="1"/>
    <col min="4376" max="4377" width="10.625" style="750"/>
    <col min="4378" max="4378" width="11.125" style="750" customWidth="1"/>
    <col min="4379" max="4608" width="10.625" style="750"/>
    <col min="4609" max="4616" width="0" style="750" hidden="1" customWidth="1"/>
    <col min="4617" max="4617" width="3.75" style="750" customWidth="1"/>
    <col min="4618" max="4618" width="3.875" style="750" customWidth="1"/>
    <col min="4619" max="4619" width="3.75" style="750" customWidth="1"/>
    <col min="4620" max="4620" width="12.75" style="750" customWidth="1"/>
    <col min="4621" max="4621" width="52.75" style="750" customWidth="1"/>
    <col min="4622" max="4625" width="0" style="750" hidden="1" customWidth="1"/>
    <col min="4626" max="4626" width="12.25" style="750" customWidth="1"/>
    <col min="4627" max="4627" width="6.375" style="750" customWidth="1"/>
    <col min="4628" max="4628" width="12.25" style="750" customWidth="1"/>
    <col min="4629" max="4629" width="0" style="750" hidden="1" customWidth="1"/>
    <col min="4630" max="4630" width="3.75" style="750" customWidth="1"/>
    <col min="4631" max="4631" width="11.125" style="750" bestFit="1" customWidth="1"/>
    <col min="4632" max="4633" width="10.625" style="750"/>
    <col min="4634" max="4634" width="11.125" style="750" customWidth="1"/>
    <col min="4635" max="4864" width="10.625" style="750"/>
    <col min="4865" max="4872" width="0" style="750" hidden="1" customWidth="1"/>
    <col min="4873" max="4873" width="3.75" style="750" customWidth="1"/>
    <col min="4874" max="4874" width="3.875" style="750" customWidth="1"/>
    <col min="4875" max="4875" width="3.75" style="750" customWidth="1"/>
    <col min="4876" max="4876" width="12.75" style="750" customWidth="1"/>
    <col min="4877" max="4877" width="52.75" style="750" customWidth="1"/>
    <col min="4878" max="4881" width="0" style="750" hidden="1" customWidth="1"/>
    <col min="4882" max="4882" width="12.25" style="750" customWidth="1"/>
    <col min="4883" max="4883" width="6.375" style="750" customWidth="1"/>
    <col min="4884" max="4884" width="12.25" style="750" customWidth="1"/>
    <col min="4885" max="4885" width="0" style="750" hidden="1" customWidth="1"/>
    <col min="4886" max="4886" width="3.75" style="750" customWidth="1"/>
    <col min="4887" max="4887" width="11.125" style="750" bestFit="1" customWidth="1"/>
    <col min="4888" max="4889" width="10.625" style="750"/>
    <col min="4890" max="4890" width="11.125" style="750" customWidth="1"/>
    <col min="4891" max="5120" width="10.625" style="750"/>
    <col min="5121" max="5128" width="0" style="750" hidden="1" customWidth="1"/>
    <col min="5129" max="5129" width="3.75" style="750" customWidth="1"/>
    <col min="5130" max="5130" width="3.875" style="750" customWidth="1"/>
    <col min="5131" max="5131" width="3.75" style="750" customWidth="1"/>
    <col min="5132" max="5132" width="12.75" style="750" customWidth="1"/>
    <col min="5133" max="5133" width="52.75" style="750" customWidth="1"/>
    <col min="5134" max="5137" width="0" style="750" hidden="1" customWidth="1"/>
    <col min="5138" max="5138" width="12.25" style="750" customWidth="1"/>
    <col min="5139" max="5139" width="6.375" style="750" customWidth="1"/>
    <col min="5140" max="5140" width="12.25" style="750" customWidth="1"/>
    <col min="5141" max="5141" width="0" style="750" hidden="1" customWidth="1"/>
    <col min="5142" max="5142" width="3.75" style="750" customWidth="1"/>
    <col min="5143" max="5143" width="11.125" style="750" bestFit="1" customWidth="1"/>
    <col min="5144" max="5145" width="10.625" style="750"/>
    <col min="5146" max="5146" width="11.125" style="750" customWidth="1"/>
    <col min="5147" max="5376" width="10.625" style="750"/>
    <col min="5377" max="5384" width="0" style="750" hidden="1" customWidth="1"/>
    <col min="5385" max="5385" width="3.75" style="750" customWidth="1"/>
    <col min="5386" max="5386" width="3.875" style="750" customWidth="1"/>
    <col min="5387" max="5387" width="3.75" style="750" customWidth="1"/>
    <col min="5388" max="5388" width="12.75" style="750" customWidth="1"/>
    <col min="5389" max="5389" width="52.75" style="750" customWidth="1"/>
    <col min="5390" max="5393" width="0" style="750" hidden="1" customWidth="1"/>
    <col min="5394" max="5394" width="12.25" style="750" customWidth="1"/>
    <col min="5395" max="5395" width="6.375" style="750" customWidth="1"/>
    <col min="5396" max="5396" width="12.25" style="750" customWidth="1"/>
    <col min="5397" max="5397" width="0" style="750" hidden="1" customWidth="1"/>
    <col min="5398" max="5398" width="3.75" style="750" customWidth="1"/>
    <col min="5399" max="5399" width="11.125" style="750" bestFit="1" customWidth="1"/>
    <col min="5400" max="5401" width="10.625" style="750"/>
    <col min="5402" max="5402" width="11.125" style="750" customWidth="1"/>
    <col min="5403" max="5632" width="10.625" style="750"/>
    <col min="5633" max="5640" width="0" style="750" hidden="1" customWidth="1"/>
    <col min="5641" max="5641" width="3.75" style="750" customWidth="1"/>
    <col min="5642" max="5642" width="3.875" style="750" customWidth="1"/>
    <col min="5643" max="5643" width="3.75" style="750" customWidth="1"/>
    <col min="5644" max="5644" width="12.75" style="750" customWidth="1"/>
    <col min="5645" max="5645" width="52.75" style="750" customWidth="1"/>
    <col min="5646" max="5649" width="0" style="750" hidden="1" customWidth="1"/>
    <col min="5650" max="5650" width="12.25" style="750" customWidth="1"/>
    <col min="5651" max="5651" width="6.375" style="750" customWidth="1"/>
    <col min="5652" max="5652" width="12.25" style="750" customWidth="1"/>
    <col min="5653" max="5653" width="0" style="750" hidden="1" customWidth="1"/>
    <col min="5654" max="5654" width="3.75" style="750" customWidth="1"/>
    <col min="5655" max="5655" width="11.125" style="750" bestFit="1" customWidth="1"/>
    <col min="5656" max="5657" width="10.625" style="750"/>
    <col min="5658" max="5658" width="11.125" style="750" customWidth="1"/>
    <col min="5659" max="5888" width="10.625" style="750"/>
    <col min="5889" max="5896" width="0" style="750" hidden="1" customWidth="1"/>
    <col min="5897" max="5897" width="3.75" style="750" customWidth="1"/>
    <col min="5898" max="5898" width="3.875" style="750" customWidth="1"/>
    <col min="5899" max="5899" width="3.75" style="750" customWidth="1"/>
    <col min="5900" max="5900" width="12.75" style="750" customWidth="1"/>
    <col min="5901" max="5901" width="52.75" style="750" customWidth="1"/>
    <col min="5902" max="5905" width="0" style="750" hidden="1" customWidth="1"/>
    <col min="5906" max="5906" width="12.25" style="750" customWidth="1"/>
    <col min="5907" max="5907" width="6.375" style="750" customWidth="1"/>
    <col min="5908" max="5908" width="12.25" style="750" customWidth="1"/>
    <col min="5909" max="5909" width="0" style="750" hidden="1" customWidth="1"/>
    <col min="5910" max="5910" width="3.75" style="750" customWidth="1"/>
    <col min="5911" max="5911" width="11.125" style="750" bestFit="1" customWidth="1"/>
    <col min="5912" max="5913" width="10.625" style="750"/>
    <col min="5914" max="5914" width="11.125" style="750" customWidth="1"/>
    <col min="5915" max="6144" width="10.625" style="750"/>
    <col min="6145" max="6152" width="0" style="750" hidden="1" customWidth="1"/>
    <col min="6153" max="6153" width="3.75" style="750" customWidth="1"/>
    <col min="6154" max="6154" width="3.875" style="750" customWidth="1"/>
    <col min="6155" max="6155" width="3.75" style="750" customWidth="1"/>
    <col min="6156" max="6156" width="12.75" style="750" customWidth="1"/>
    <col min="6157" max="6157" width="52.75" style="750" customWidth="1"/>
    <col min="6158" max="6161" width="0" style="750" hidden="1" customWidth="1"/>
    <col min="6162" max="6162" width="12.25" style="750" customWidth="1"/>
    <col min="6163" max="6163" width="6.375" style="750" customWidth="1"/>
    <col min="6164" max="6164" width="12.25" style="750" customWidth="1"/>
    <col min="6165" max="6165" width="0" style="750" hidden="1" customWidth="1"/>
    <col min="6166" max="6166" width="3.75" style="750" customWidth="1"/>
    <col min="6167" max="6167" width="11.125" style="750" bestFit="1" customWidth="1"/>
    <col min="6168" max="6169" width="10.625" style="750"/>
    <col min="6170" max="6170" width="11.125" style="750" customWidth="1"/>
    <col min="6171" max="6400" width="10.625" style="750"/>
    <col min="6401" max="6408" width="0" style="750" hidden="1" customWidth="1"/>
    <col min="6409" max="6409" width="3.75" style="750" customWidth="1"/>
    <col min="6410" max="6410" width="3.875" style="750" customWidth="1"/>
    <col min="6411" max="6411" width="3.75" style="750" customWidth="1"/>
    <col min="6412" max="6412" width="12.75" style="750" customWidth="1"/>
    <col min="6413" max="6413" width="52.75" style="750" customWidth="1"/>
    <col min="6414" max="6417" width="0" style="750" hidden="1" customWidth="1"/>
    <col min="6418" max="6418" width="12.25" style="750" customWidth="1"/>
    <col min="6419" max="6419" width="6.375" style="750" customWidth="1"/>
    <col min="6420" max="6420" width="12.25" style="750" customWidth="1"/>
    <col min="6421" max="6421" width="0" style="750" hidden="1" customWidth="1"/>
    <col min="6422" max="6422" width="3.75" style="750" customWidth="1"/>
    <col min="6423" max="6423" width="11.125" style="750" bestFit="1" customWidth="1"/>
    <col min="6424" max="6425" width="10.625" style="750"/>
    <col min="6426" max="6426" width="11.125" style="750" customWidth="1"/>
    <col min="6427" max="6656" width="10.625" style="750"/>
    <col min="6657" max="6664" width="0" style="750" hidden="1" customWidth="1"/>
    <col min="6665" max="6665" width="3.75" style="750" customWidth="1"/>
    <col min="6666" max="6666" width="3.875" style="750" customWidth="1"/>
    <col min="6667" max="6667" width="3.75" style="750" customWidth="1"/>
    <col min="6668" max="6668" width="12.75" style="750" customWidth="1"/>
    <col min="6669" max="6669" width="52.75" style="750" customWidth="1"/>
    <col min="6670" max="6673" width="0" style="750" hidden="1" customWidth="1"/>
    <col min="6674" max="6674" width="12.25" style="750" customWidth="1"/>
    <col min="6675" max="6675" width="6.375" style="750" customWidth="1"/>
    <col min="6676" max="6676" width="12.25" style="750" customWidth="1"/>
    <col min="6677" max="6677" width="0" style="750" hidden="1" customWidth="1"/>
    <col min="6678" max="6678" width="3.75" style="750" customWidth="1"/>
    <col min="6679" max="6679" width="11.125" style="750" bestFit="1" customWidth="1"/>
    <col min="6680" max="6681" width="10.625" style="750"/>
    <col min="6682" max="6682" width="11.125" style="750" customWidth="1"/>
    <col min="6683" max="6912" width="10.625" style="750"/>
    <col min="6913" max="6920" width="0" style="750" hidden="1" customWidth="1"/>
    <col min="6921" max="6921" width="3.75" style="750" customWidth="1"/>
    <col min="6922" max="6922" width="3.875" style="750" customWidth="1"/>
    <col min="6923" max="6923" width="3.75" style="750" customWidth="1"/>
    <col min="6924" max="6924" width="12.75" style="750" customWidth="1"/>
    <col min="6925" max="6925" width="52.75" style="750" customWidth="1"/>
    <col min="6926" max="6929" width="0" style="750" hidden="1" customWidth="1"/>
    <col min="6930" max="6930" width="12.25" style="750" customWidth="1"/>
    <col min="6931" max="6931" width="6.375" style="750" customWidth="1"/>
    <col min="6932" max="6932" width="12.25" style="750" customWidth="1"/>
    <col min="6933" max="6933" width="0" style="750" hidden="1" customWidth="1"/>
    <col min="6934" max="6934" width="3.75" style="750" customWidth="1"/>
    <col min="6935" max="6935" width="11.125" style="750" bestFit="1" customWidth="1"/>
    <col min="6936" max="6937" width="10.625" style="750"/>
    <col min="6938" max="6938" width="11.125" style="750" customWidth="1"/>
    <col min="6939" max="7168" width="10.625" style="750"/>
    <col min="7169" max="7176" width="0" style="750" hidden="1" customWidth="1"/>
    <col min="7177" max="7177" width="3.75" style="750" customWidth="1"/>
    <col min="7178" max="7178" width="3.875" style="750" customWidth="1"/>
    <col min="7179" max="7179" width="3.75" style="750" customWidth="1"/>
    <col min="7180" max="7180" width="12.75" style="750" customWidth="1"/>
    <col min="7181" max="7181" width="52.75" style="750" customWidth="1"/>
    <col min="7182" max="7185" width="0" style="750" hidden="1" customWidth="1"/>
    <col min="7186" max="7186" width="12.25" style="750" customWidth="1"/>
    <col min="7187" max="7187" width="6.375" style="750" customWidth="1"/>
    <col min="7188" max="7188" width="12.25" style="750" customWidth="1"/>
    <col min="7189" max="7189" width="0" style="750" hidden="1" customWidth="1"/>
    <col min="7190" max="7190" width="3.75" style="750" customWidth="1"/>
    <col min="7191" max="7191" width="11.125" style="750" bestFit="1" customWidth="1"/>
    <col min="7192" max="7193" width="10.625" style="750"/>
    <col min="7194" max="7194" width="11.125" style="750" customWidth="1"/>
    <col min="7195" max="7424" width="10.625" style="750"/>
    <col min="7425" max="7432" width="0" style="750" hidden="1" customWidth="1"/>
    <col min="7433" max="7433" width="3.75" style="750" customWidth="1"/>
    <col min="7434" max="7434" width="3.875" style="750" customWidth="1"/>
    <col min="7435" max="7435" width="3.75" style="750" customWidth="1"/>
    <col min="7436" max="7436" width="12.75" style="750" customWidth="1"/>
    <col min="7437" max="7437" width="52.75" style="750" customWidth="1"/>
    <col min="7438" max="7441" width="0" style="750" hidden="1" customWidth="1"/>
    <col min="7442" max="7442" width="12.25" style="750" customWidth="1"/>
    <col min="7443" max="7443" width="6.375" style="750" customWidth="1"/>
    <col min="7444" max="7444" width="12.25" style="750" customWidth="1"/>
    <col min="7445" max="7445" width="0" style="750" hidden="1" customWidth="1"/>
    <col min="7446" max="7446" width="3.75" style="750" customWidth="1"/>
    <col min="7447" max="7447" width="11.125" style="750" bestFit="1" customWidth="1"/>
    <col min="7448" max="7449" width="10.625" style="750"/>
    <col min="7450" max="7450" width="11.125" style="750" customWidth="1"/>
    <col min="7451" max="7680" width="10.625" style="750"/>
    <col min="7681" max="7688" width="0" style="750" hidden="1" customWidth="1"/>
    <col min="7689" max="7689" width="3.75" style="750" customWidth="1"/>
    <col min="7690" max="7690" width="3.875" style="750" customWidth="1"/>
    <col min="7691" max="7691" width="3.75" style="750" customWidth="1"/>
    <col min="7692" max="7692" width="12.75" style="750" customWidth="1"/>
    <col min="7693" max="7693" width="52.75" style="750" customWidth="1"/>
    <col min="7694" max="7697" width="0" style="750" hidden="1" customWidth="1"/>
    <col min="7698" max="7698" width="12.25" style="750" customWidth="1"/>
    <col min="7699" max="7699" width="6.375" style="750" customWidth="1"/>
    <col min="7700" max="7700" width="12.25" style="750" customWidth="1"/>
    <col min="7701" max="7701" width="0" style="750" hidden="1" customWidth="1"/>
    <col min="7702" max="7702" width="3.75" style="750" customWidth="1"/>
    <col min="7703" max="7703" width="11.125" style="750" bestFit="1" customWidth="1"/>
    <col min="7704" max="7705" width="10.625" style="750"/>
    <col min="7706" max="7706" width="11.125" style="750" customWidth="1"/>
    <col min="7707" max="7936" width="10.625" style="750"/>
    <col min="7937" max="7944" width="0" style="750" hidden="1" customWidth="1"/>
    <col min="7945" max="7945" width="3.75" style="750" customWidth="1"/>
    <col min="7946" max="7946" width="3.875" style="750" customWidth="1"/>
    <col min="7947" max="7947" width="3.75" style="750" customWidth="1"/>
    <col min="7948" max="7948" width="12.75" style="750" customWidth="1"/>
    <col min="7949" max="7949" width="52.75" style="750" customWidth="1"/>
    <col min="7950" max="7953" width="0" style="750" hidden="1" customWidth="1"/>
    <col min="7954" max="7954" width="12.25" style="750" customWidth="1"/>
    <col min="7955" max="7955" width="6.375" style="750" customWidth="1"/>
    <col min="7956" max="7956" width="12.25" style="750" customWidth="1"/>
    <col min="7957" max="7957" width="0" style="750" hidden="1" customWidth="1"/>
    <col min="7958" max="7958" width="3.75" style="750" customWidth="1"/>
    <col min="7959" max="7959" width="11.125" style="750" bestFit="1" customWidth="1"/>
    <col min="7960" max="7961" width="10.625" style="750"/>
    <col min="7962" max="7962" width="11.125" style="750" customWidth="1"/>
    <col min="7963" max="8192" width="10.625" style="750"/>
    <col min="8193" max="8200" width="0" style="750" hidden="1" customWidth="1"/>
    <col min="8201" max="8201" width="3.75" style="750" customWidth="1"/>
    <col min="8202" max="8202" width="3.875" style="750" customWidth="1"/>
    <col min="8203" max="8203" width="3.75" style="750" customWidth="1"/>
    <col min="8204" max="8204" width="12.75" style="750" customWidth="1"/>
    <col min="8205" max="8205" width="52.75" style="750" customWidth="1"/>
    <col min="8206" max="8209" width="0" style="750" hidden="1" customWidth="1"/>
    <col min="8210" max="8210" width="12.25" style="750" customWidth="1"/>
    <col min="8211" max="8211" width="6.375" style="750" customWidth="1"/>
    <col min="8212" max="8212" width="12.25" style="750" customWidth="1"/>
    <col min="8213" max="8213" width="0" style="750" hidden="1" customWidth="1"/>
    <col min="8214" max="8214" width="3.75" style="750" customWidth="1"/>
    <col min="8215" max="8215" width="11.125" style="750" bestFit="1" customWidth="1"/>
    <col min="8216" max="8217" width="10.625" style="750"/>
    <col min="8218" max="8218" width="11.125" style="750" customWidth="1"/>
    <col min="8219" max="8448" width="10.625" style="750"/>
    <col min="8449" max="8456" width="0" style="750" hidden="1" customWidth="1"/>
    <col min="8457" max="8457" width="3.75" style="750" customWidth="1"/>
    <col min="8458" max="8458" width="3.875" style="750" customWidth="1"/>
    <col min="8459" max="8459" width="3.75" style="750" customWidth="1"/>
    <col min="8460" max="8460" width="12.75" style="750" customWidth="1"/>
    <col min="8461" max="8461" width="52.75" style="750" customWidth="1"/>
    <col min="8462" max="8465" width="0" style="750" hidden="1" customWidth="1"/>
    <col min="8466" max="8466" width="12.25" style="750" customWidth="1"/>
    <col min="8467" max="8467" width="6.375" style="750" customWidth="1"/>
    <col min="8468" max="8468" width="12.25" style="750" customWidth="1"/>
    <col min="8469" max="8469" width="0" style="750" hidden="1" customWidth="1"/>
    <col min="8470" max="8470" width="3.75" style="750" customWidth="1"/>
    <col min="8471" max="8471" width="11.125" style="750" bestFit="1" customWidth="1"/>
    <col min="8472" max="8473" width="10.625" style="750"/>
    <col min="8474" max="8474" width="11.125" style="750" customWidth="1"/>
    <col min="8475" max="8704" width="10.625" style="750"/>
    <col min="8705" max="8712" width="0" style="750" hidden="1" customWidth="1"/>
    <col min="8713" max="8713" width="3.75" style="750" customWidth="1"/>
    <col min="8714" max="8714" width="3.875" style="750" customWidth="1"/>
    <col min="8715" max="8715" width="3.75" style="750" customWidth="1"/>
    <col min="8716" max="8716" width="12.75" style="750" customWidth="1"/>
    <col min="8717" max="8717" width="52.75" style="750" customWidth="1"/>
    <col min="8718" max="8721" width="0" style="750" hidden="1" customWidth="1"/>
    <col min="8722" max="8722" width="12.25" style="750" customWidth="1"/>
    <col min="8723" max="8723" width="6.375" style="750" customWidth="1"/>
    <col min="8724" max="8724" width="12.25" style="750" customWidth="1"/>
    <col min="8725" max="8725" width="0" style="750" hidden="1" customWidth="1"/>
    <col min="8726" max="8726" width="3.75" style="750" customWidth="1"/>
    <col min="8727" max="8727" width="11.125" style="750" bestFit="1" customWidth="1"/>
    <col min="8728" max="8729" width="10.625" style="750"/>
    <col min="8730" max="8730" width="11.125" style="750" customWidth="1"/>
    <col min="8731" max="8960" width="10.625" style="750"/>
    <col min="8961" max="8968" width="0" style="750" hidden="1" customWidth="1"/>
    <col min="8969" max="8969" width="3.75" style="750" customWidth="1"/>
    <col min="8970" max="8970" width="3.875" style="750" customWidth="1"/>
    <col min="8971" max="8971" width="3.75" style="750" customWidth="1"/>
    <col min="8972" max="8972" width="12.75" style="750" customWidth="1"/>
    <col min="8973" max="8973" width="52.75" style="750" customWidth="1"/>
    <col min="8974" max="8977" width="0" style="750" hidden="1" customWidth="1"/>
    <col min="8978" max="8978" width="12.25" style="750" customWidth="1"/>
    <col min="8979" max="8979" width="6.375" style="750" customWidth="1"/>
    <col min="8980" max="8980" width="12.25" style="750" customWidth="1"/>
    <col min="8981" max="8981" width="0" style="750" hidden="1" customWidth="1"/>
    <col min="8982" max="8982" width="3.75" style="750" customWidth="1"/>
    <col min="8983" max="8983" width="11.125" style="750" bestFit="1" customWidth="1"/>
    <col min="8984" max="8985" width="10.625" style="750"/>
    <col min="8986" max="8986" width="11.125" style="750" customWidth="1"/>
    <col min="8987" max="9216" width="10.625" style="750"/>
    <col min="9217" max="9224" width="0" style="750" hidden="1" customWidth="1"/>
    <col min="9225" max="9225" width="3.75" style="750" customWidth="1"/>
    <col min="9226" max="9226" width="3.875" style="750" customWidth="1"/>
    <col min="9227" max="9227" width="3.75" style="750" customWidth="1"/>
    <col min="9228" max="9228" width="12.75" style="750" customWidth="1"/>
    <col min="9229" max="9229" width="52.75" style="750" customWidth="1"/>
    <col min="9230" max="9233" width="0" style="750" hidden="1" customWidth="1"/>
    <col min="9234" max="9234" width="12.25" style="750" customWidth="1"/>
    <col min="9235" max="9235" width="6.375" style="750" customWidth="1"/>
    <col min="9236" max="9236" width="12.25" style="750" customWidth="1"/>
    <col min="9237" max="9237" width="0" style="750" hidden="1" customWidth="1"/>
    <col min="9238" max="9238" width="3.75" style="750" customWidth="1"/>
    <col min="9239" max="9239" width="11.125" style="750" bestFit="1" customWidth="1"/>
    <col min="9240" max="9241" width="10.625" style="750"/>
    <col min="9242" max="9242" width="11.125" style="750" customWidth="1"/>
    <col min="9243" max="9472" width="10.625" style="750"/>
    <col min="9473" max="9480" width="0" style="750" hidden="1" customWidth="1"/>
    <col min="9481" max="9481" width="3.75" style="750" customWidth="1"/>
    <col min="9482" max="9482" width="3.875" style="750" customWidth="1"/>
    <col min="9483" max="9483" width="3.75" style="750" customWidth="1"/>
    <col min="9484" max="9484" width="12.75" style="750" customWidth="1"/>
    <col min="9485" max="9485" width="52.75" style="750" customWidth="1"/>
    <col min="9486" max="9489" width="0" style="750" hidden="1" customWidth="1"/>
    <col min="9490" max="9490" width="12.25" style="750" customWidth="1"/>
    <col min="9491" max="9491" width="6.375" style="750" customWidth="1"/>
    <col min="9492" max="9492" width="12.25" style="750" customWidth="1"/>
    <col min="9493" max="9493" width="0" style="750" hidden="1" customWidth="1"/>
    <col min="9494" max="9494" width="3.75" style="750" customWidth="1"/>
    <col min="9495" max="9495" width="11.125" style="750" bestFit="1" customWidth="1"/>
    <col min="9496" max="9497" width="10.625" style="750"/>
    <col min="9498" max="9498" width="11.125" style="750" customWidth="1"/>
    <col min="9499" max="9728" width="10.625" style="750"/>
    <col min="9729" max="9736" width="0" style="750" hidden="1" customWidth="1"/>
    <col min="9737" max="9737" width="3.75" style="750" customWidth="1"/>
    <col min="9738" max="9738" width="3.875" style="750" customWidth="1"/>
    <col min="9739" max="9739" width="3.75" style="750" customWidth="1"/>
    <col min="9740" max="9740" width="12.75" style="750" customWidth="1"/>
    <col min="9741" max="9741" width="52.75" style="750" customWidth="1"/>
    <col min="9742" max="9745" width="0" style="750" hidden="1" customWidth="1"/>
    <col min="9746" max="9746" width="12.25" style="750" customWidth="1"/>
    <col min="9747" max="9747" width="6.375" style="750" customWidth="1"/>
    <col min="9748" max="9748" width="12.25" style="750" customWidth="1"/>
    <col min="9749" max="9749" width="0" style="750" hidden="1" customWidth="1"/>
    <col min="9750" max="9750" width="3.75" style="750" customWidth="1"/>
    <col min="9751" max="9751" width="11.125" style="750" bestFit="1" customWidth="1"/>
    <col min="9752" max="9753" width="10.625" style="750"/>
    <col min="9754" max="9754" width="11.125" style="750" customWidth="1"/>
    <col min="9755" max="9984" width="10.625" style="750"/>
    <col min="9985" max="9992" width="0" style="750" hidden="1" customWidth="1"/>
    <col min="9993" max="9993" width="3.75" style="750" customWidth="1"/>
    <col min="9994" max="9994" width="3.875" style="750" customWidth="1"/>
    <col min="9995" max="9995" width="3.75" style="750" customWidth="1"/>
    <col min="9996" max="9996" width="12.75" style="750" customWidth="1"/>
    <col min="9997" max="9997" width="52.75" style="750" customWidth="1"/>
    <col min="9998" max="10001" width="0" style="750" hidden="1" customWidth="1"/>
    <col min="10002" max="10002" width="12.25" style="750" customWidth="1"/>
    <col min="10003" max="10003" width="6.375" style="750" customWidth="1"/>
    <col min="10004" max="10004" width="12.25" style="750" customWidth="1"/>
    <col min="10005" max="10005" width="0" style="750" hidden="1" customWidth="1"/>
    <col min="10006" max="10006" width="3.75" style="750" customWidth="1"/>
    <col min="10007" max="10007" width="11.125" style="750" bestFit="1" customWidth="1"/>
    <col min="10008" max="10009" width="10.625" style="750"/>
    <col min="10010" max="10010" width="11.125" style="750" customWidth="1"/>
    <col min="10011" max="10240" width="10.625" style="750"/>
    <col min="10241" max="10248" width="0" style="750" hidden="1" customWidth="1"/>
    <col min="10249" max="10249" width="3.75" style="750" customWidth="1"/>
    <col min="10250" max="10250" width="3.875" style="750" customWidth="1"/>
    <col min="10251" max="10251" width="3.75" style="750" customWidth="1"/>
    <col min="10252" max="10252" width="12.75" style="750" customWidth="1"/>
    <col min="10253" max="10253" width="52.75" style="750" customWidth="1"/>
    <col min="10254" max="10257" width="0" style="750" hidden="1" customWidth="1"/>
    <col min="10258" max="10258" width="12.25" style="750" customWidth="1"/>
    <col min="10259" max="10259" width="6.375" style="750" customWidth="1"/>
    <col min="10260" max="10260" width="12.25" style="750" customWidth="1"/>
    <col min="10261" max="10261" width="0" style="750" hidden="1" customWidth="1"/>
    <col min="10262" max="10262" width="3.75" style="750" customWidth="1"/>
    <col min="10263" max="10263" width="11.125" style="750" bestFit="1" customWidth="1"/>
    <col min="10264" max="10265" width="10.625" style="750"/>
    <col min="10266" max="10266" width="11.125" style="750" customWidth="1"/>
    <col min="10267" max="10496" width="10.625" style="750"/>
    <col min="10497" max="10504" width="0" style="750" hidden="1" customWidth="1"/>
    <col min="10505" max="10505" width="3.75" style="750" customWidth="1"/>
    <col min="10506" max="10506" width="3.875" style="750" customWidth="1"/>
    <col min="10507" max="10507" width="3.75" style="750" customWidth="1"/>
    <col min="10508" max="10508" width="12.75" style="750" customWidth="1"/>
    <col min="10509" max="10509" width="52.75" style="750" customWidth="1"/>
    <col min="10510" max="10513" width="0" style="750" hidden="1" customWidth="1"/>
    <col min="10514" max="10514" width="12.25" style="750" customWidth="1"/>
    <col min="10515" max="10515" width="6.375" style="750" customWidth="1"/>
    <col min="10516" max="10516" width="12.25" style="750" customWidth="1"/>
    <col min="10517" max="10517" width="0" style="750" hidden="1" customWidth="1"/>
    <col min="10518" max="10518" width="3.75" style="750" customWidth="1"/>
    <col min="10519" max="10519" width="11.125" style="750" bestFit="1" customWidth="1"/>
    <col min="10520" max="10521" width="10.625" style="750"/>
    <col min="10522" max="10522" width="11.125" style="750" customWidth="1"/>
    <col min="10523" max="10752" width="10.625" style="750"/>
    <col min="10753" max="10760" width="0" style="750" hidden="1" customWidth="1"/>
    <col min="10761" max="10761" width="3.75" style="750" customWidth="1"/>
    <col min="10762" max="10762" width="3.875" style="750" customWidth="1"/>
    <col min="10763" max="10763" width="3.75" style="750" customWidth="1"/>
    <col min="10764" max="10764" width="12.75" style="750" customWidth="1"/>
    <col min="10765" max="10765" width="52.75" style="750" customWidth="1"/>
    <col min="10766" max="10769" width="0" style="750" hidden="1" customWidth="1"/>
    <col min="10770" max="10770" width="12.25" style="750" customWidth="1"/>
    <col min="10771" max="10771" width="6.375" style="750" customWidth="1"/>
    <col min="10772" max="10772" width="12.25" style="750" customWidth="1"/>
    <col min="10773" max="10773" width="0" style="750" hidden="1" customWidth="1"/>
    <col min="10774" max="10774" width="3.75" style="750" customWidth="1"/>
    <col min="10775" max="10775" width="11.125" style="750" bestFit="1" customWidth="1"/>
    <col min="10776" max="10777" width="10.625" style="750"/>
    <col min="10778" max="10778" width="11.125" style="750" customWidth="1"/>
    <col min="10779" max="11008" width="10.625" style="750"/>
    <col min="11009" max="11016" width="0" style="750" hidden="1" customWidth="1"/>
    <col min="11017" max="11017" width="3.75" style="750" customWidth="1"/>
    <col min="11018" max="11018" width="3.875" style="750" customWidth="1"/>
    <col min="11019" max="11019" width="3.75" style="750" customWidth="1"/>
    <col min="11020" max="11020" width="12.75" style="750" customWidth="1"/>
    <col min="11021" max="11021" width="52.75" style="750" customWidth="1"/>
    <col min="11022" max="11025" width="0" style="750" hidden="1" customWidth="1"/>
    <col min="11026" max="11026" width="12.25" style="750" customWidth="1"/>
    <col min="11027" max="11027" width="6.375" style="750" customWidth="1"/>
    <col min="11028" max="11028" width="12.25" style="750" customWidth="1"/>
    <col min="11029" max="11029" width="0" style="750" hidden="1" customWidth="1"/>
    <col min="11030" max="11030" width="3.75" style="750" customWidth="1"/>
    <col min="11031" max="11031" width="11.125" style="750" bestFit="1" customWidth="1"/>
    <col min="11032" max="11033" width="10.625" style="750"/>
    <col min="11034" max="11034" width="11.125" style="750" customWidth="1"/>
    <col min="11035" max="11264" width="10.625" style="750"/>
    <col min="11265" max="11272" width="0" style="750" hidden="1" customWidth="1"/>
    <col min="11273" max="11273" width="3.75" style="750" customWidth="1"/>
    <col min="11274" max="11274" width="3.875" style="750" customWidth="1"/>
    <col min="11275" max="11275" width="3.75" style="750" customWidth="1"/>
    <col min="11276" max="11276" width="12.75" style="750" customWidth="1"/>
    <col min="11277" max="11277" width="52.75" style="750" customWidth="1"/>
    <col min="11278" max="11281" width="0" style="750" hidden="1" customWidth="1"/>
    <col min="11282" max="11282" width="12.25" style="750" customWidth="1"/>
    <col min="11283" max="11283" width="6.375" style="750" customWidth="1"/>
    <col min="11284" max="11284" width="12.25" style="750" customWidth="1"/>
    <col min="11285" max="11285" width="0" style="750" hidden="1" customWidth="1"/>
    <col min="11286" max="11286" width="3.75" style="750" customWidth="1"/>
    <col min="11287" max="11287" width="11.125" style="750" bestFit="1" customWidth="1"/>
    <col min="11288" max="11289" width="10.625" style="750"/>
    <col min="11290" max="11290" width="11.125" style="750" customWidth="1"/>
    <col min="11291" max="11520" width="10.625" style="750"/>
    <col min="11521" max="11528" width="0" style="750" hidden="1" customWidth="1"/>
    <col min="11529" max="11529" width="3.75" style="750" customWidth="1"/>
    <col min="11530" max="11530" width="3.875" style="750" customWidth="1"/>
    <col min="11531" max="11531" width="3.75" style="750" customWidth="1"/>
    <col min="11532" max="11532" width="12.75" style="750" customWidth="1"/>
    <col min="11533" max="11533" width="52.75" style="750" customWidth="1"/>
    <col min="11534" max="11537" width="0" style="750" hidden="1" customWidth="1"/>
    <col min="11538" max="11538" width="12.25" style="750" customWidth="1"/>
    <col min="11539" max="11539" width="6.375" style="750" customWidth="1"/>
    <col min="11540" max="11540" width="12.25" style="750" customWidth="1"/>
    <col min="11541" max="11541" width="0" style="750" hidden="1" customWidth="1"/>
    <col min="11542" max="11542" width="3.75" style="750" customWidth="1"/>
    <col min="11543" max="11543" width="11.125" style="750" bestFit="1" customWidth="1"/>
    <col min="11544" max="11545" width="10.625" style="750"/>
    <col min="11546" max="11546" width="11.125" style="750" customWidth="1"/>
    <col min="11547" max="11776" width="10.625" style="750"/>
    <col min="11777" max="11784" width="0" style="750" hidden="1" customWidth="1"/>
    <col min="11785" max="11785" width="3.75" style="750" customWidth="1"/>
    <col min="11786" max="11786" width="3.875" style="750" customWidth="1"/>
    <col min="11787" max="11787" width="3.75" style="750" customWidth="1"/>
    <col min="11788" max="11788" width="12.75" style="750" customWidth="1"/>
    <col min="11789" max="11789" width="52.75" style="750" customWidth="1"/>
    <col min="11790" max="11793" width="0" style="750" hidden="1" customWidth="1"/>
    <col min="11794" max="11794" width="12.25" style="750" customWidth="1"/>
    <col min="11795" max="11795" width="6.375" style="750" customWidth="1"/>
    <col min="11796" max="11796" width="12.25" style="750" customWidth="1"/>
    <col min="11797" max="11797" width="0" style="750" hidden="1" customWidth="1"/>
    <col min="11798" max="11798" width="3.75" style="750" customWidth="1"/>
    <col min="11799" max="11799" width="11.125" style="750" bestFit="1" customWidth="1"/>
    <col min="11800" max="11801" width="10.625" style="750"/>
    <col min="11802" max="11802" width="11.125" style="750" customWidth="1"/>
    <col min="11803" max="12032" width="10.625" style="750"/>
    <col min="12033" max="12040" width="0" style="750" hidden="1" customWidth="1"/>
    <col min="12041" max="12041" width="3.75" style="750" customWidth="1"/>
    <col min="12042" max="12042" width="3.875" style="750" customWidth="1"/>
    <col min="12043" max="12043" width="3.75" style="750" customWidth="1"/>
    <col min="12044" max="12044" width="12.75" style="750" customWidth="1"/>
    <col min="12045" max="12045" width="52.75" style="750" customWidth="1"/>
    <col min="12046" max="12049" width="0" style="750" hidden="1" customWidth="1"/>
    <col min="12050" max="12050" width="12.25" style="750" customWidth="1"/>
    <col min="12051" max="12051" width="6.375" style="750" customWidth="1"/>
    <col min="12052" max="12052" width="12.25" style="750" customWidth="1"/>
    <col min="12053" max="12053" width="0" style="750" hidden="1" customWidth="1"/>
    <col min="12054" max="12054" width="3.75" style="750" customWidth="1"/>
    <col min="12055" max="12055" width="11.125" style="750" bestFit="1" customWidth="1"/>
    <col min="12056" max="12057" width="10.625" style="750"/>
    <col min="12058" max="12058" width="11.125" style="750" customWidth="1"/>
    <col min="12059" max="12288" width="10.625" style="750"/>
    <col min="12289" max="12296" width="0" style="750" hidden="1" customWidth="1"/>
    <col min="12297" max="12297" width="3.75" style="750" customWidth="1"/>
    <col min="12298" max="12298" width="3.875" style="750" customWidth="1"/>
    <col min="12299" max="12299" width="3.75" style="750" customWidth="1"/>
    <col min="12300" max="12300" width="12.75" style="750" customWidth="1"/>
    <col min="12301" max="12301" width="52.75" style="750" customWidth="1"/>
    <col min="12302" max="12305" width="0" style="750" hidden="1" customWidth="1"/>
    <col min="12306" max="12306" width="12.25" style="750" customWidth="1"/>
    <col min="12307" max="12307" width="6.375" style="750" customWidth="1"/>
    <col min="12308" max="12308" width="12.25" style="750" customWidth="1"/>
    <col min="12309" max="12309" width="0" style="750" hidden="1" customWidth="1"/>
    <col min="12310" max="12310" width="3.75" style="750" customWidth="1"/>
    <col min="12311" max="12311" width="11.125" style="750" bestFit="1" customWidth="1"/>
    <col min="12312" max="12313" width="10.625" style="750"/>
    <col min="12314" max="12314" width="11.125" style="750" customWidth="1"/>
    <col min="12315" max="12544" width="10.625" style="750"/>
    <col min="12545" max="12552" width="0" style="750" hidden="1" customWidth="1"/>
    <col min="12553" max="12553" width="3.75" style="750" customWidth="1"/>
    <col min="12554" max="12554" width="3.875" style="750" customWidth="1"/>
    <col min="12555" max="12555" width="3.75" style="750" customWidth="1"/>
    <col min="12556" max="12556" width="12.75" style="750" customWidth="1"/>
    <col min="12557" max="12557" width="52.75" style="750" customWidth="1"/>
    <col min="12558" max="12561" width="0" style="750" hidden="1" customWidth="1"/>
    <col min="12562" max="12562" width="12.25" style="750" customWidth="1"/>
    <col min="12563" max="12563" width="6.375" style="750" customWidth="1"/>
    <col min="12564" max="12564" width="12.25" style="750" customWidth="1"/>
    <col min="12565" max="12565" width="0" style="750" hidden="1" customWidth="1"/>
    <col min="12566" max="12566" width="3.75" style="750" customWidth="1"/>
    <col min="12567" max="12567" width="11.125" style="750" bestFit="1" customWidth="1"/>
    <col min="12568" max="12569" width="10.625" style="750"/>
    <col min="12570" max="12570" width="11.125" style="750" customWidth="1"/>
    <col min="12571" max="12800" width="10.625" style="750"/>
    <col min="12801" max="12808" width="0" style="750" hidden="1" customWidth="1"/>
    <col min="12809" max="12809" width="3.75" style="750" customWidth="1"/>
    <col min="12810" max="12810" width="3.875" style="750" customWidth="1"/>
    <col min="12811" max="12811" width="3.75" style="750" customWidth="1"/>
    <col min="12812" max="12812" width="12.75" style="750" customWidth="1"/>
    <col min="12813" max="12813" width="52.75" style="750" customWidth="1"/>
    <col min="12814" max="12817" width="0" style="750" hidden="1" customWidth="1"/>
    <col min="12818" max="12818" width="12.25" style="750" customWidth="1"/>
    <col min="12819" max="12819" width="6.375" style="750" customWidth="1"/>
    <col min="12820" max="12820" width="12.25" style="750" customWidth="1"/>
    <col min="12821" max="12821" width="0" style="750" hidden="1" customWidth="1"/>
    <col min="12822" max="12822" width="3.75" style="750" customWidth="1"/>
    <col min="12823" max="12823" width="11.125" style="750" bestFit="1" customWidth="1"/>
    <col min="12824" max="12825" width="10.625" style="750"/>
    <col min="12826" max="12826" width="11.125" style="750" customWidth="1"/>
    <col min="12827" max="13056" width="10.625" style="750"/>
    <col min="13057" max="13064" width="0" style="750" hidden="1" customWidth="1"/>
    <col min="13065" max="13065" width="3.75" style="750" customWidth="1"/>
    <col min="13066" max="13066" width="3.875" style="750" customWidth="1"/>
    <col min="13067" max="13067" width="3.75" style="750" customWidth="1"/>
    <col min="13068" max="13068" width="12.75" style="750" customWidth="1"/>
    <col min="13069" max="13069" width="52.75" style="750" customWidth="1"/>
    <col min="13070" max="13073" width="0" style="750" hidden="1" customWidth="1"/>
    <col min="13074" max="13074" width="12.25" style="750" customWidth="1"/>
    <col min="13075" max="13075" width="6.375" style="750" customWidth="1"/>
    <col min="13076" max="13076" width="12.25" style="750" customWidth="1"/>
    <col min="13077" max="13077" width="0" style="750" hidden="1" customWidth="1"/>
    <col min="13078" max="13078" width="3.75" style="750" customWidth="1"/>
    <col min="13079" max="13079" width="11.125" style="750" bestFit="1" customWidth="1"/>
    <col min="13080" max="13081" width="10.625" style="750"/>
    <col min="13082" max="13082" width="11.125" style="750" customWidth="1"/>
    <col min="13083" max="13312" width="10.625" style="750"/>
    <col min="13313" max="13320" width="0" style="750" hidden="1" customWidth="1"/>
    <col min="13321" max="13321" width="3.75" style="750" customWidth="1"/>
    <col min="13322" max="13322" width="3.875" style="750" customWidth="1"/>
    <col min="13323" max="13323" width="3.75" style="750" customWidth="1"/>
    <col min="13324" max="13324" width="12.75" style="750" customWidth="1"/>
    <col min="13325" max="13325" width="52.75" style="750" customWidth="1"/>
    <col min="13326" max="13329" width="0" style="750" hidden="1" customWidth="1"/>
    <col min="13330" max="13330" width="12.25" style="750" customWidth="1"/>
    <col min="13331" max="13331" width="6.375" style="750" customWidth="1"/>
    <col min="13332" max="13332" width="12.25" style="750" customWidth="1"/>
    <col min="13333" max="13333" width="0" style="750" hidden="1" customWidth="1"/>
    <col min="13334" max="13334" width="3.75" style="750" customWidth="1"/>
    <col min="13335" max="13335" width="11.125" style="750" bestFit="1" customWidth="1"/>
    <col min="13336" max="13337" width="10.625" style="750"/>
    <col min="13338" max="13338" width="11.125" style="750" customWidth="1"/>
    <col min="13339" max="13568" width="10.625" style="750"/>
    <col min="13569" max="13576" width="0" style="750" hidden="1" customWidth="1"/>
    <col min="13577" max="13577" width="3.75" style="750" customWidth="1"/>
    <col min="13578" max="13578" width="3.875" style="750" customWidth="1"/>
    <col min="13579" max="13579" width="3.75" style="750" customWidth="1"/>
    <col min="13580" max="13580" width="12.75" style="750" customWidth="1"/>
    <col min="13581" max="13581" width="52.75" style="750" customWidth="1"/>
    <col min="13582" max="13585" width="0" style="750" hidden="1" customWidth="1"/>
    <col min="13586" max="13586" width="12.25" style="750" customWidth="1"/>
    <col min="13587" max="13587" width="6.375" style="750" customWidth="1"/>
    <col min="13588" max="13588" width="12.25" style="750" customWidth="1"/>
    <col min="13589" max="13589" width="0" style="750" hidden="1" customWidth="1"/>
    <col min="13590" max="13590" width="3.75" style="750" customWidth="1"/>
    <col min="13591" max="13591" width="11.125" style="750" bestFit="1" customWidth="1"/>
    <col min="13592" max="13593" width="10.625" style="750"/>
    <col min="13594" max="13594" width="11.125" style="750" customWidth="1"/>
    <col min="13595" max="13824" width="10.625" style="750"/>
    <col min="13825" max="13832" width="0" style="750" hidden="1" customWidth="1"/>
    <col min="13833" max="13833" width="3.75" style="750" customWidth="1"/>
    <col min="13834" max="13834" width="3.875" style="750" customWidth="1"/>
    <col min="13835" max="13835" width="3.75" style="750" customWidth="1"/>
    <col min="13836" max="13836" width="12.75" style="750" customWidth="1"/>
    <col min="13837" max="13837" width="52.75" style="750" customWidth="1"/>
    <col min="13838" max="13841" width="0" style="750" hidden="1" customWidth="1"/>
    <col min="13842" max="13842" width="12.25" style="750" customWidth="1"/>
    <col min="13843" max="13843" width="6.375" style="750" customWidth="1"/>
    <col min="13844" max="13844" width="12.25" style="750" customWidth="1"/>
    <col min="13845" max="13845" width="0" style="750" hidden="1" customWidth="1"/>
    <col min="13846" max="13846" width="3.75" style="750" customWidth="1"/>
    <col min="13847" max="13847" width="11.125" style="750" bestFit="1" customWidth="1"/>
    <col min="13848" max="13849" width="10.625" style="750"/>
    <col min="13850" max="13850" width="11.125" style="750" customWidth="1"/>
    <col min="13851" max="14080" width="10.625" style="750"/>
    <col min="14081" max="14088" width="0" style="750" hidden="1" customWidth="1"/>
    <col min="14089" max="14089" width="3.75" style="750" customWidth="1"/>
    <col min="14090" max="14090" width="3.875" style="750" customWidth="1"/>
    <col min="14091" max="14091" width="3.75" style="750" customWidth="1"/>
    <col min="14092" max="14092" width="12.75" style="750" customWidth="1"/>
    <col min="14093" max="14093" width="52.75" style="750" customWidth="1"/>
    <col min="14094" max="14097" width="0" style="750" hidden="1" customWidth="1"/>
    <col min="14098" max="14098" width="12.25" style="750" customWidth="1"/>
    <col min="14099" max="14099" width="6.375" style="750" customWidth="1"/>
    <col min="14100" max="14100" width="12.25" style="750" customWidth="1"/>
    <col min="14101" max="14101" width="0" style="750" hidden="1" customWidth="1"/>
    <col min="14102" max="14102" width="3.75" style="750" customWidth="1"/>
    <col min="14103" max="14103" width="11.125" style="750" bestFit="1" customWidth="1"/>
    <col min="14104" max="14105" width="10.625" style="750"/>
    <col min="14106" max="14106" width="11.125" style="750" customWidth="1"/>
    <col min="14107" max="14336" width="10.625" style="750"/>
    <col min="14337" max="14344" width="0" style="750" hidden="1" customWidth="1"/>
    <col min="14345" max="14345" width="3.75" style="750" customWidth="1"/>
    <col min="14346" max="14346" width="3.875" style="750" customWidth="1"/>
    <col min="14347" max="14347" width="3.75" style="750" customWidth="1"/>
    <col min="14348" max="14348" width="12.75" style="750" customWidth="1"/>
    <col min="14349" max="14349" width="52.75" style="750" customWidth="1"/>
    <col min="14350" max="14353" width="0" style="750" hidden="1" customWidth="1"/>
    <col min="14354" max="14354" width="12.25" style="750" customWidth="1"/>
    <col min="14355" max="14355" width="6.375" style="750" customWidth="1"/>
    <col min="14356" max="14356" width="12.25" style="750" customWidth="1"/>
    <col min="14357" max="14357" width="0" style="750" hidden="1" customWidth="1"/>
    <col min="14358" max="14358" width="3.75" style="750" customWidth="1"/>
    <col min="14359" max="14359" width="11.125" style="750" bestFit="1" customWidth="1"/>
    <col min="14360" max="14361" width="10.625" style="750"/>
    <col min="14362" max="14362" width="11.125" style="750" customWidth="1"/>
    <col min="14363" max="14592" width="10.625" style="750"/>
    <col min="14593" max="14600" width="0" style="750" hidden="1" customWidth="1"/>
    <col min="14601" max="14601" width="3.75" style="750" customWidth="1"/>
    <col min="14602" max="14602" width="3.875" style="750" customWidth="1"/>
    <col min="14603" max="14603" width="3.75" style="750" customWidth="1"/>
    <col min="14604" max="14604" width="12.75" style="750" customWidth="1"/>
    <col min="14605" max="14605" width="52.75" style="750" customWidth="1"/>
    <col min="14606" max="14609" width="0" style="750" hidden="1" customWidth="1"/>
    <col min="14610" max="14610" width="12.25" style="750" customWidth="1"/>
    <col min="14611" max="14611" width="6.375" style="750" customWidth="1"/>
    <col min="14612" max="14612" width="12.25" style="750" customWidth="1"/>
    <col min="14613" max="14613" width="0" style="750" hidden="1" customWidth="1"/>
    <col min="14614" max="14614" width="3.75" style="750" customWidth="1"/>
    <col min="14615" max="14615" width="11.125" style="750" bestFit="1" customWidth="1"/>
    <col min="14616" max="14617" width="10.625" style="750"/>
    <col min="14618" max="14618" width="11.125" style="750" customWidth="1"/>
    <col min="14619" max="14848" width="10.625" style="750"/>
    <col min="14849" max="14856" width="0" style="750" hidden="1" customWidth="1"/>
    <col min="14857" max="14857" width="3.75" style="750" customWidth="1"/>
    <col min="14858" max="14858" width="3.875" style="750" customWidth="1"/>
    <col min="14859" max="14859" width="3.75" style="750" customWidth="1"/>
    <col min="14860" max="14860" width="12.75" style="750" customWidth="1"/>
    <col min="14861" max="14861" width="52.75" style="750" customWidth="1"/>
    <col min="14862" max="14865" width="0" style="750" hidden="1" customWidth="1"/>
    <col min="14866" max="14866" width="12.25" style="750" customWidth="1"/>
    <col min="14867" max="14867" width="6.375" style="750" customWidth="1"/>
    <col min="14868" max="14868" width="12.25" style="750" customWidth="1"/>
    <col min="14869" max="14869" width="0" style="750" hidden="1" customWidth="1"/>
    <col min="14870" max="14870" width="3.75" style="750" customWidth="1"/>
    <col min="14871" max="14871" width="11.125" style="750" bestFit="1" customWidth="1"/>
    <col min="14872" max="14873" width="10.625" style="750"/>
    <col min="14874" max="14874" width="11.125" style="750" customWidth="1"/>
    <col min="14875" max="15104" width="10.625" style="750"/>
    <col min="15105" max="15112" width="0" style="750" hidden="1" customWidth="1"/>
    <col min="15113" max="15113" width="3.75" style="750" customWidth="1"/>
    <col min="15114" max="15114" width="3.875" style="750" customWidth="1"/>
    <col min="15115" max="15115" width="3.75" style="750" customWidth="1"/>
    <col min="15116" max="15116" width="12.75" style="750" customWidth="1"/>
    <col min="15117" max="15117" width="52.75" style="750" customWidth="1"/>
    <col min="15118" max="15121" width="0" style="750" hidden="1" customWidth="1"/>
    <col min="15122" max="15122" width="12.25" style="750" customWidth="1"/>
    <col min="15123" max="15123" width="6.375" style="750" customWidth="1"/>
    <col min="15124" max="15124" width="12.25" style="750" customWidth="1"/>
    <col min="15125" max="15125" width="0" style="750" hidden="1" customWidth="1"/>
    <col min="15126" max="15126" width="3.75" style="750" customWidth="1"/>
    <col min="15127" max="15127" width="11.125" style="750" bestFit="1" customWidth="1"/>
    <col min="15128" max="15129" width="10.625" style="750"/>
    <col min="15130" max="15130" width="11.125" style="750" customWidth="1"/>
    <col min="15131" max="15360" width="10.625" style="750"/>
    <col min="15361" max="15368" width="0" style="750" hidden="1" customWidth="1"/>
    <col min="15369" max="15369" width="3.75" style="750" customWidth="1"/>
    <col min="15370" max="15370" width="3.875" style="750" customWidth="1"/>
    <col min="15371" max="15371" width="3.75" style="750" customWidth="1"/>
    <col min="15372" max="15372" width="12.75" style="750" customWidth="1"/>
    <col min="15373" max="15373" width="52.75" style="750" customWidth="1"/>
    <col min="15374" max="15377" width="0" style="750" hidden="1" customWidth="1"/>
    <col min="15378" max="15378" width="12.25" style="750" customWidth="1"/>
    <col min="15379" max="15379" width="6.375" style="750" customWidth="1"/>
    <col min="15380" max="15380" width="12.25" style="750" customWidth="1"/>
    <col min="15381" max="15381" width="0" style="750" hidden="1" customWidth="1"/>
    <col min="15382" max="15382" width="3.75" style="750" customWidth="1"/>
    <col min="15383" max="15383" width="11.125" style="750" bestFit="1" customWidth="1"/>
    <col min="15384" max="15385" width="10.625" style="750"/>
    <col min="15386" max="15386" width="11.125" style="750" customWidth="1"/>
    <col min="15387" max="15616" width="10.625" style="750"/>
    <col min="15617" max="15624" width="0" style="750" hidden="1" customWidth="1"/>
    <col min="15625" max="15625" width="3.75" style="750" customWidth="1"/>
    <col min="15626" max="15626" width="3.875" style="750" customWidth="1"/>
    <col min="15627" max="15627" width="3.75" style="750" customWidth="1"/>
    <col min="15628" max="15628" width="12.75" style="750" customWidth="1"/>
    <col min="15629" max="15629" width="52.75" style="750" customWidth="1"/>
    <col min="15630" max="15633" width="0" style="750" hidden="1" customWidth="1"/>
    <col min="15634" max="15634" width="12.25" style="750" customWidth="1"/>
    <col min="15635" max="15635" width="6.375" style="750" customWidth="1"/>
    <col min="15636" max="15636" width="12.25" style="750" customWidth="1"/>
    <col min="15637" max="15637" width="0" style="750" hidden="1" customWidth="1"/>
    <col min="15638" max="15638" width="3.75" style="750" customWidth="1"/>
    <col min="15639" max="15639" width="11.125" style="750" bestFit="1" customWidth="1"/>
    <col min="15640" max="15641" width="10.625" style="750"/>
    <col min="15642" max="15642" width="11.125" style="750" customWidth="1"/>
    <col min="15643" max="15872" width="10.625" style="750"/>
    <col min="15873" max="15880" width="0" style="750" hidden="1" customWidth="1"/>
    <col min="15881" max="15881" width="3.75" style="750" customWidth="1"/>
    <col min="15882" max="15882" width="3.875" style="750" customWidth="1"/>
    <col min="15883" max="15883" width="3.75" style="750" customWidth="1"/>
    <col min="15884" max="15884" width="12.75" style="750" customWidth="1"/>
    <col min="15885" max="15885" width="52.75" style="750" customWidth="1"/>
    <col min="15886" max="15889" width="0" style="750" hidden="1" customWidth="1"/>
    <col min="15890" max="15890" width="12.25" style="750" customWidth="1"/>
    <col min="15891" max="15891" width="6.375" style="750" customWidth="1"/>
    <col min="15892" max="15892" width="12.25" style="750" customWidth="1"/>
    <col min="15893" max="15893" width="0" style="750" hidden="1" customWidth="1"/>
    <col min="15894" max="15894" width="3.75" style="750" customWidth="1"/>
    <col min="15895" max="15895" width="11.125" style="750" bestFit="1" customWidth="1"/>
    <col min="15896" max="15897" width="10.625" style="750"/>
    <col min="15898" max="15898" width="11.125" style="750" customWidth="1"/>
    <col min="15899" max="16128" width="10.625" style="750"/>
    <col min="16129" max="16136" width="0" style="750" hidden="1" customWidth="1"/>
    <col min="16137" max="16137" width="3.75" style="750" customWidth="1"/>
    <col min="16138" max="16138" width="3.875" style="750" customWidth="1"/>
    <col min="16139" max="16139" width="3.75" style="750" customWidth="1"/>
    <col min="16140" max="16140" width="12.75" style="750" customWidth="1"/>
    <col min="16141" max="16141" width="52.75" style="750" customWidth="1"/>
    <col min="16142" max="16145" width="0" style="750" hidden="1" customWidth="1"/>
    <col min="16146" max="16146" width="12.25" style="750" customWidth="1"/>
    <col min="16147" max="16147" width="6.375" style="750" customWidth="1"/>
    <col min="16148" max="16148" width="12.25" style="750" customWidth="1"/>
    <col min="16149" max="16149" width="0" style="750" hidden="1" customWidth="1"/>
    <col min="16150" max="16150" width="3.75" style="750" customWidth="1"/>
    <col min="16151" max="16151" width="11.125" style="750" bestFit="1" customWidth="1"/>
    <col min="16152" max="16153" width="10.625" style="750"/>
    <col min="16154" max="16154" width="11.125" style="750" customWidth="1"/>
    <col min="16155" max="16384" width="10.625" style="750"/>
  </cols>
  <sheetData>
    <row r="1" spans="1:34" hidden="1">
      <c r="Q1" s="730"/>
      <c r="R1" s="730"/>
    </row>
    <row r="2" spans="1:34" hidden="1">
      <c r="U2" s="730"/>
    </row>
    <row r="3" spans="1:34" hidden="1"/>
    <row r="4" spans="1:34" ht="2.95" customHeight="1">
      <c r="J4" s="651"/>
      <c r="K4" s="651"/>
      <c r="L4" s="716"/>
      <c r="M4" s="716"/>
      <c r="N4" s="716"/>
      <c r="O4" s="754"/>
      <c r="P4" s="754"/>
      <c r="Q4" s="754"/>
      <c r="R4" s="754"/>
      <c r="S4" s="754"/>
      <c r="T4" s="754"/>
      <c r="U4" s="754"/>
    </row>
    <row r="5" spans="1:34" ht="26.2" customHeight="1">
      <c r="J5" s="651"/>
      <c r="K5" s="651"/>
      <c r="L5" s="1308" t="s">
        <v>717</v>
      </c>
      <c r="M5" s="1308"/>
      <c r="N5" s="1308"/>
      <c r="O5" s="1308"/>
      <c r="P5" s="1308"/>
      <c r="Q5" s="1308"/>
      <c r="R5" s="1308"/>
      <c r="S5" s="1308"/>
      <c r="T5" s="1308"/>
      <c r="U5" s="632"/>
    </row>
    <row r="6" spans="1:34" ht="2.95" customHeight="1">
      <c r="J6" s="651"/>
      <c r="K6" s="651"/>
      <c r="L6" s="716"/>
      <c r="M6" s="716"/>
      <c r="N6" s="716"/>
      <c r="O6" s="717"/>
      <c r="P6" s="717"/>
      <c r="Q6" s="717"/>
      <c r="R6" s="717"/>
      <c r="S6" s="717"/>
      <c r="T6" s="717"/>
      <c r="U6" s="717"/>
      <c r="V6" s="754"/>
    </row>
    <row r="7" spans="1:34" ht="35.35">
      <c r="J7" s="651"/>
      <c r="K7" s="651"/>
      <c r="L7" s="716"/>
      <c r="M7" s="585" t="s">
        <v>651</v>
      </c>
      <c r="N7" s="716"/>
      <c r="O7" s="1319"/>
      <c r="P7" s="1320"/>
      <c r="Q7" s="1320"/>
      <c r="R7" s="1320"/>
      <c r="S7" s="1320"/>
      <c r="T7" s="1321"/>
      <c r="U7" s="729"/>
      <c r="V7" s="754"/>
    </row>
    <row r="8" spans="1:34" s="775" customFormat="1" ht="4.5999999999999996">
      <c r="A8" s="758"/>
      <c r="B8" s="758"/>
      <c r="C8" s="758"/>
      <c r="D8" s="758"/>
      <c r="E8" s="758"/>
      <c r="F8" s="758"/>
      <c r="G8" s="757"/>
      <c r="H8" s="757"/>
      <c r="I8" s="746"/>
      <c r="J8" s="747"/>
      <c r="K8" s="747"/>
      <c r="L8" s="748"/>
      <c r="M8" s="748"/>
      <c r="N8" s="748"/>
      <c r="O8" s="778"/>
      <c r="P8" s="778"/>
      <c r="Q8" s="778"/>
      <c r="R8" s="778"/>
      <c r="S8" s="778"/>
      <c r="T8" s="778"/>
      <c r="U8" s="779"/>
      <c r="V8" s="780"/>
      <c r="X8" s="758"/>
      <c r="Y8" s="758"/>
      <c r="Z8" s="758"/>
      <c r="AA8" s="758"/>
      <c r="AB8" s="758"/>
      <c r="AC8" s="758"/>
      <c r="AD8" s="758"/>
      <c r="AE8" s="758"/>
      <c r="AF8" s="758"/>
      <c r="AG8" s="758"/>
      <c r="AH8" s="758"/>
    </row>
    <row r="9" spans="1:34" s="745" customFormat="1" ht="4.5999999999999996" hidden="1">
      <c r="A9" s="1120"/>
      <c r="B9" s="1120"/>
      <c r="C9" s="1120"/>
      <c r="D9" s="1120"/>
      <c r="E9" s="1120"/>
      <c r="F9" s="1120"/>
      <c r="G9" s="1120"/>
      <c r="H9" s="1120"/>
      <c r="L9" s="1170"/>
      <c r="M9" s="1045"/>
      <c r="O9" s="1284"/>
      <c r="P9" s="1284"/>
      <c r="Q9" s="1284"/>
      <c r="R9" s="1284"/>
      <c r="S9" s="1284"/>
      <c r="T9" s="1284"/>
      <c r="U9" s="779"/>
      <c r="V9" s="779"/>
      <c r="X9" s="1120"/>
      <c r="Y9" s="1120"/>
      <c r="Z9" s="1120"/>
      <c r="AA9" s="1120"/>
      <c r="AB9" s="1120"/>
    </row>
    <row r="10" spans="1:34" s="538" customFormat="1" ht="19">
      <c r="A10" s="733"/>
      <c r="B10" s="733"/>
      <c r="C10" s="733"/>
      <c r="D10" s="733"/>
      <c r="E10" s="733"/>
      <c r="F10" s="733"/>
      <c r="G10" s="733"/>
      <c r="H10" s="733"/>
      <c r="L10" s="468"/>
      <c r="M10" s="585" t="str">
        <f>"Дата подачи заявления об "&amp;IF(datePr_ch="","утверждении","изменении") &amp; " тарифов"</f>
        <v>Дата подачи заявления об утверждении тарифов</v>
      </c>
      <c r="N10" s="1124"/>
      <c r="O10" s="1285" t="str">
        <f>IF(datePr_ch="",IF(datePr="","",datePr),datePr_ch)</f>
        <v>26.04.2022</v>
      </c>
      <c r="P10" s="1285"/>
      <c r="Q10" s="1285"/>
      <c r="R10" s="1285"/>
      <c r="S10" s="1285"/>
      <c r="T10" s="1285"/>
      <c r="U10" s="729"/>
      <c r="V10" s="729"/>
      <c r="W10" s="488"/>
      <c r="X10" s="733"/>
      <c r="Y10" s="733"/>
      <c r="Z10" s="733"/>
      <c r="AA10" s="733"/>
      <c r="AB10" s="733"/>
      <c r="AC10" s="733"/>
      <c r="AD10" s="733"/>
      <c r="AE10" s="733"/>
      <c r="AF10" s="733"/>
      <c r="AG10" s="733"/>
      <c r="AH10" s="733"/>
    </row>
    <row r="11" spans="1:34" s="538" customFormat="1" ht="23.6">
      <c r="A11" s="733"/>
      <c r="B11" s="733"/>
      <c r="C11" s="733"/>
      <c r="D11" s="733"/>
      <c r="E11" s="733"/>
      <c r="F11" s="733"/>
      <c r="G11" s="733"/>
      <c r="H11" s="733"/>
      <c r="L11" s="723"/>
      <c r="M11" s="585" t="str">
        <f>"Номер подачи заявления об "&amp;IF(numberPr_ch="","утверждении","изменении") &amp; " тарифов"</f>
        <v>Номер подачи заявления об утверждении тарифов</v>
      </c>
      <c r="N11" s="1124"/>
      <c r="O11" s="1285" t="str">
        <f>IF(numberPr_ch="",IF(numberPr="","",numberPr),numberPr_ch)</f>
        <v>945</v>
      </c>
      <c r="P11" s="1285"/>
      <c r="Q11" s="1285"/>
      <c r="R11" s="1285"/>
      <c r="S11" s="1285"/>
      <c r="T11" s="1285"/>
      <c r="U11" s="729"/>
      <c r="V11" s="729"/>
      <c r="W11" s="488"/>
      <c r="X11" s="733"/>
      <c r="Y11" s="733"/>
      <c r="Z11" s="733"/>
      <c r="AA11" s="733"/>
      <c r="AB11" s="733"/>
      <c r="AC11" s="733"/>
      <c r="AD11" s="733"/>
      <c r="AE11" s="733"/>
      <c r="AF11" s="733"/>
      <c r="AG11" s="733"/>
      <c r="AH11" s="733"/>
    </row>
    <row r="12" spans="1:34" s="745" customFormat="1" ht="4.5999999999999996" hidden="1">
      <c r="A12" s="1120"/>
      <c r="B12" s="1120"/>
      <c r="C12" s="1120"/>
      <c r="D12" s="1120"/>
      <c r="E12" s="1120"/>
      <c r="F12" s="1120"/>
      <c r="G12" s="1120"/>
      <c r="H12" s="1120"/>
      <c r="L12" s="1170"/>
      <c r="M12" s="1045"/>
      <c r="O12" s="1284"/>
      <c r="P12" s="1284"/>
      <c r="Q12" s="1284"/>
      <c r="R12" s="1284"/>
      <c r="S12" s="1284"/>
      <c r="T12" s="1284"/>
      <c r="U12" s="779"/>
      <c r="V12" s="779"/>
      <c r="X12" s="1120"/>
      <c r="Y12" s="1120"/>
      <c r="Z12" s="1120"/>
      <c r="AA12" s="1120"/>
      <c r="AB12" s="1120"/>
    </row>
    <row r="13" spans="1:34" s="538" customFormat="1" ht="11.8">
      <c r="A13" s="733"/>
      <c r="B13" s="733"/>
      <c r="C13" s="733"/>
      <c r="D13" s="733"/>
      <c r="E13" s="733"/>
      <c r="F13" s="733"/>
      <c r="G13" s="733"/>
      <c r="H13" s="733"/>
      <c r="L13" s="1309"/>
      <c r="M13" s="1309"/>
      <c r="N13" s="741"/>
      <c r="O13" s="729"/>
      <c r="P13" s="729"/>
      <c r="Q13" s="729"/>
      <c r="R13" s="729"/>
      <c r="S13" s="729"/>
      <c r="T13" s="729"/>
      <c r="U13" s="732" t="s">
        <v>371</v>
      </c>
      <c r="X13" s="733"/>
      <c r="Y13" s="733"/>
      <c r="Z13" s="733"/>
      <c r="AA13" s="733"/>
      <c r="AB13" s="733"/>
      <c r="AC13" s="733"/>
      <c r="AD13" s="733"/>
      <c r="AE13" s="733"/>
      <c r="AF13" s="733"/>
      <c r="AG13" s="733"/>
      <c r="AH13" s="733"/>
    </row>
    <row r="14" spans="1:34">
      <c r="J14" s="651"/>
      <c r="K14" s="651"/>
      <c r="L14" s="716"/>
      <c r="M14" s="716"/>
      <c r="N14" s="471"/>
      <c r="O14" s="1286"/>
      <c r="P14" s="1286"/>
      <c r="Q14" s="1286"/>
      <c r="R14" s="1286"/>
      <c r="S14" s="1286"/>
      <c r="T14" s="1286"/>
      <c r="U14" s="1286"/>
    </row>
    <row r="15" spans="1:34">
      <c r="J15" s="651"/>
      <c r="K15" s="651"/>
      <c r="L15" s="1225" t="s">
        <v>445</v>
      </c>
      <c r="M15" s="1225"/>
      <c r="N15" s="1225"/>
      <c r="O15" s="1225"/>
      <c r="P15" s="1225"/>
      <c r="Q15" s="1225"/>
      <c r="R15" s="1225"/>
      <c r="S15" s="1225"/>
      <c r="T15" s="1225"/>
      <c r="U15" s="1225"/>
      <c r="V15" s="1225"/>
      <c r="W15" s="1225" t="s">
        <v>446</v>
      </c>
    </row>
    <row r="16" spans="1:34" ht="14.25" customHeight="1">
      <c r="J16" s="651"/>
      <c r="K16" s="651"/>
      <c r="L16" s="1292" t="s">
        <v>91</v>
      </c>
      <c r="M16" s="1292" t="s">
        <v>602</v>
      </c>
      <c r="N16" s="629"/>
      <c r="O16" s="1293" t="s">
        <v>604</v>
      </c>
      <c r="P16" s="1294"/>
      <c r="Q16" s="1294"/>
      <c r="R16" s="1294"/>
      <c r="S16" s="1294"/>
      <c r="T16" s="1295"/>
      <c r="U16" s="1303" t="s">
        <v>339</v>
      </c>
      <c r="V16" s="1289" t="s">
        <v>274</v>
      </c>
      <c r="W16" s="1225"/>
    </row>
    <row r="17" spans="1:36" ht="14.25" customHeight="1">
      <c r="J17" s="651"/>
      <c r="K17" s="651"/>
      <c r="L17" s="1292"/>
      <c r="M17" s="1292"/>
      <c r="N17" s="630"/>
      <c r="O17" s="1298" t="s">
        <v>578</v>
      </c>
      <c r="P17" s="1296" t="s">
        <v>270</v>
      </c>
      <c r="Q17" s="1297"/>
      <c r="R17" s="1300" t="s">
        <v>615</v>
      </c>
      <c r="S17" s="1301"/>
      <c r="T17" s="1302"/>
      <c r="U17" s="1304"/>
      <c r="V17" s="1290"/>
      <c r="W17" s="1225"/>
    </row>
    <row r="18" spans="1:36" ht="33.75" customHeight="1">
      <c r="J18" s="651"/>
      <c r="K18" s="651"/>
      <c r="L18" s="1292"/>
      <c r="M18" s="1292"/>
      <c r="N18" s="631"/>
      <c r="O18" s="1299"/>
      <c r="P18" s="718" t="s">
        <v>579</v>
      </c>
      <c r="Q18" s="718" t="s">
        <v>6</v>
      </c>
      <c r="R18" s="742" t="s">
        <v>273</v>
      </c>
      <c r="S18" s="1287" t="s">
        <v>272</v>
      </c>
      <c r="T18" s="1288"/>
      <c r="U18" s="1305"/>
      <c r="V18" s="1291"/>
      <c r="W18" s="1225"/>
    </row>
    <row r="19" spans="1:36">
      <c r="J19" s="651"/>
      <c r="K19" s="537">
        <v>1</v>
      </c>
      <c r="L19" s="615" t="s">
        <v>92</v>
      </c>
      <c r="M19" s="615" t="s">
        <v>48</v>
      </c>
      <c r="N19" s="617" t="str">
        <f ca="1">OFFSET(N19,0,-1)</f>
        <v>2</v>
      </c>
      <c r="O19" s="740">
        <f ca="1">OFFSET(O19,0,-1)+1</f>
        <v>3</v>
      </c>
      <c r="P19" s="740">
        <f ca="1">OFFSET(P19,0,-1)+1</f>
        <v>4</v>
      </c>
      <c r="Q19" s="740">
        <f ca="1">OFFSET(Q19,0,-1)+1</f>
        <v>5</v>
      </c>
      <c r="R19" s="740">
        <f ca="1">OFFSET(R19,0,-1)+1</f>
        <v>6</v>
      </c>
      <c r="S19" s="1310">
        <f ca="1">OFFSET(S19,0,-1)+1</f>
        <v>7</v>
      </c>
      <c r="T19" s="1310"/>
      <c r="U19" s="740">
        <f ca="1">OFFSET(U19,0,-2)+1</f>
        <v>8</v>
      </c>
      <c r="V19" s="617">
        <f ca="1">OFFSET(V19,0,-1)</f>
        <v>8</v>
      </c>
      <c r="W19" s="740">
        <f ca="1">OFFSET(W19,0,-1)+1</f>
        <v>9</v>
      </c>
    </row>
    <row r="20" spans="1:36" ht="23.6">
      <c r="A20" s="1311">
        <v>1</v>
      </c>
      <c r="B20" s="830"/>
      <c r="C20" s="830"/>
      <c r="D20" s="830"/>
      <c r="E20" s="831"/>
      <c r="F20" s="832"/>
      <c r="G20" s="832"/>
      <c r="H20" s="832"/>
      <c r="I20" s="833"/>
      <c r="J20" s="828"/>
      <c r="K20" s="835"/>
      <c r="L20" s="743">
        <f>mergeValue(A20)</f>
        <v>1</v>
      </c>
      <c r="M20" s="609" t="s">
        <v>19</v>
      </c>
      <c r="N20" s="614"/>
      <c r="O20" s="1312"/>
      <c r="P20" s="1312"/>
      <c r="Q20" s="1312"/>
      <c r="R20" s="1312"/>
      <c r="S20" s="1312"/>
      <c r="T20" s="1312"/>
      <c r="U20" s="1312"/>
      <c r="V20" s="1312"/>
      <c r="W20" s="1128" t="s">
        <v>718</v>
      </c>
      <c r="Y20" s="776"/>
      <c r="Z20" s="776" t="str">
        <f t="shared" ref="Z20:Z33" si="0">IF(M20="","",M20 )</f>
        <v>Наименование тарифа</v>
      </c>
      <c r="AA20" s="776"/>
      <c r="AB20" s="776"/>
      <c r="AC20" s="776"/>
      <c r="AI20" s="758"/>
      <c r="AJ20" s="758"/>
    </row>
    <row r="21" spans="1:36" ht="23.6">
      <c r="A21" s="1311"/>
      <c r="B21" s="1311">
        <v>1</v>
      </c>
      <c r="C21" s="830"/>
      <c r="D21" s="830"/>
      <c r="E21" s="832"/>
      <c r="F21" s="832"/>
      <c r="G21" s="832"/>
      <c r="H21" s="832"/>
      <c r="I21" s="827"/>
      <c r="J21" s="826"/>
      <c r="K21" s="829"/>
      <c r="L21" s="743" t="str">
        <f>mergeValue(A21) &amp;"."&amp; mergeValue(B21)</f>
        <v>1.1</v>
      </c>
      <c r="M21" s="657" t="s">
        <v>15</v>
      </c>
      <c r="N21" s="614"/>
      <c r="O21" s="1312"/>
      <c r="P21" s="1312"/>
      <c r="Q21" s="1312"/>
      <c r="R21" s="1312"/>
      <c r="S21" s="1312"/>
      <c r="T21" s="1312"/>
      <c r="U21" s="1312"/>
      <c r="V21" s="1312"/>
      <c r="W21" s="1128" t="s">
        <v>459</v>
      </c>
      <c r="Y21" s="776"/>
      <c r="Z21" s="776" t="str">
        <f t="shared" si="0"/>
        <v>Территория действия тарифа</v>
      </c>
      <c r="AA21" s="776"/>
      <c r="AB21" s="776"/>
      <c r="AC21" s="776"/>
      <c r="AI21" s="758"/>
      <c r="AJ21" s="758"/>
    </row>
    <row r="22" spans="1:36" ht="23.6">
      <c r="A22" s="1311"/>
      <c r="B22" s="1311"/>
      <c r="C22" s="1311">
        <v>1</v>
      </c>
      <c r="D22" s="830"/>
      <c r="E22" s="832"/>
      <c r="F22" s="832"/>
      <c r="G22" s="832"/>
      <c r="H22" s="832"/>
      <c r="I22" s="834"/>
      <c r="J22" s="826"/>
      <c r="K22" s="829"/>
      <c r="L22" s="743" t="str">
        <f>mergeValue(A22) &amp;"."&amp; mergeValue(B22)&amp;"."&amp; mergeValue(C22)</f>
        <v>1.1.1</v>
      </c>
      <c r="M22" s="658" t="s">
        <v>7</v>
      </c>
      <c r="N22" s="614"/>
      <c r="O22" s="1312"/>
      <c r="P22" s="1312"/>
      <c r="Q22" s="1312"/>
      <c r="R22" s="1312"/>
      <c r="S22" s="1312"/>
      <c r="T22" s="1312"/>
      <c r="U22" s="1312"/>
      <c r="V22" s="1312"/>
      <c r="W22" s="1128" t="s">
        <v>600</v>
      </c>
      <c r="Y22" s="776"/>
      <c r="Z22" s="776" t="str">
        <f t="shared" si="0"/>
        <v xml:space="preserve">Наименование системы теплоснабжения </v>
      </c>
      <c r="AA22" s="776"/>
      <c r="AB22" s="776"/>
      <c r="AC22" s="776"/>
      <c r="AI22" s="758"/>
      <c r="AJ22" s="758"/>
    </row>
    <row r="23" spans="1:36" ht="23.6">
      <c r="A23" s="1311"/>
      <c r="B23" s="1311"/>
      <c r="C23" s="1311"/>
      <c r="D23" s="1311">
        <v>1</v>
      </c>
      <c r="E23" s="832"/>
      <c r="F23" s="832"/>
      <c r="G23" s="832"/>
      <c r="H23" s="832"/>
      <c r="I23" s="834"/>
      <c r="J23" s="826"/>
      <c r="K23" s="829"/>
      <c r="L23" s="743" t="str">
        <f>mergeValue(A23) &amp;"."&amp; mergeValue(B23)&amp;"."&amp; mergeValue(C23)&amp;"."&amp; mergeValue(D23)</f>
        <v>1.1.1.1</v>
      </c>
      <c r="M23" s="659" t="s">
        <v>21</v>
      </c>
      <c r="N23" s="614"/>
      <c r="O23" s="1312"/>
      <c r="P23" s="1312"/>
      <c r="Q23" s="1312"/>
      <c r="R23" s="1312"/>
      <c r="S23" s="1312"/>
      <c r="T23" s="1312"/>
      <c r="U23" s="1312"/>
      <c r="V23" s="1312"/>
      <c r="W23" s="1128" t="s">
        <v>601</v>
      </c>
      <c r="Y23" s="776"/>
      <c r="Z23" s="776" t="str">
        <f t="shared" si="0"/>
        <v xml:space="preserve">Источник тепловой энергии  </v>
      </c>
      <c r="AA23" s="776"/>
      <c r="AB23" s="776"/>
      <c r="AC23" s="776"/>
      <c r="AI23" s="758"/>
      <c r="AJ23" s="758"/>
    </row>
    <row r="24" spans="1:36" ht="82.5">
      <c r="A24" s="1311"/>
      <c r="B24" s="1311"/>
      <c r="C24" s="1311"/>
      <c r="D24" s="1311"/>
      <c r="E24" s="1311">
        <v>1</v>
      </c>
      <c r="F24" s="832"/>
      <c r="G24" s="832"/>
      <c r="H24" s="830">
        <v>1</v>
      </c>
      <c r="I24" s="1311">
        <v>1</v>
      </c>
      <c r="J24" s="832"/>
      <c r="K24" s="837"/>
      <c r="L24" s="743" t="str">
        <f>mergeValue(A24) &amp;"."&amp; mergeValue(B24)&amp;"."&amp; mergeValue(C24)&amp;"."&amp; mergeValue(D24)&amp;"."&amp; mergeValue(E24)</f>
        <v>1.1.1.1.1</v>
      </c>
      <c r="M24" s="523" t="s">
        <v>8</v>
      </c>
      <c r="N24" s="614"/>
      <c r="O24" s="1313"/>
      <c r="P24" s="1313"/>
      <c r="Q24" s="1313"/>
      <c r="R24" s="1313"/>
      <c r="S24" s="1313"/>
      <c r="T24" s="1313"/>
      <c r="U24" s="1313"/>
      <c r="V24" s="1313"/>
      <c r="W24" s="1128" t="s">
        <v>719</v>
      </c>
      <c r="Y24" s="776"/>
      <c r="Z24" s="776" t="str">
        <f t="shared" si="0"/>
        <v>Схема подключения теплопотребляющей установки к коллектору источника тепловой энергии</v>
      </c>
      <c r="AA24" s="776"/>
      <c r="AB24" s="776"/>
      <c r="AC24" s="776"/>
      <c r="AI24" s="758"/>
      <c r="AJ24" s="758"/>
    </row>
    <row r="25" spans="1:36" ht="35.35">
      <c r="A25" s="1311"/>
      <c r="B25" s="1311"/>
      <c r="C25" s="1311"/>
      <c r="D25" s="1311"/>
      <c r="E25" s="1311"/>
      <c r="F25" s="1311">
        <v>1</v>
      </c>
      <c r="G25" s="830"/>
      <c r="H25" s="830"/>
      <c r="I25" s="1311"/>
      <c r="J25" s="1311">
        <v>1</v>
      </c>
      <c r="K25" s="838"/>
      <c r="L25" s="743" t="str">
        <f>mergeValue(A25) &amp;"."&amp; mergeValue(B25)&amp;"."&amp; mergeValue(C25)&amp;"."&amp; mergeValue(D25)&amp;"."&amp; mergeValue(E25)&amp;"."&amp; mergeValue(F25)</f>
        <v>1.1.1.1.1.1</v>
      </c>
      <c r="M25" s="524" t="s">
        <v>9</v>
      </c>
      <c r="N25" s="614"/>
      <c r="O25" s="1313"/>
      <c r="P25" s="1313"/>
      <c r="Q25" s="1313"/>
      <c r="R25" s="1313"/>
      <c r="S25" s="1313"/>
      <c r="T25" s="1313"/>
      <c r="U25" s="1313"/>
      <c r="V25" s="1313"/>
      <c r="W25" s="1128" t="s">
        <v>720</v>
      </c>
      <c r="Y25" s="776"/>
      <c r="Z25" s="776" t="str">
        <f t="shared" si="0"/>
        <v>Группа потребителей</v>
      </c>
      <c r="AA25" s="776"/>
      <c r="AB25" s="776"/>
      <c r="AC25" s="776"/>
      <c r="AI25" s="758"/>
      <c r="AJ25" s="758"/>
    </row>
    <row r="26" spans="1:36" ht="122.1" customHeight="1">
      <c r="A26" s="1311"/>
      <c r="B26" s="1311"/>
      <c r="C26" s="1311"/>
      <c r="D26" s="1311"/>
      <c r="E26" s="1311"/>
      <c r="F26" s="1311"/>
      <c r="G26" s="830">
        <v>1</v>
      </c>
      <c r="H26" s="830"/>
      <c r="I26" s="1311"/>
      <c r="J26" s="1311"/>
      <c r="K26" s="838">
        <v>1</v>
      </c>
      <c r="L26" s="743" t="str">
        <f>mergeValue(A26) &amp;"."&amp; mergeValue(B26)&amp;"."&amp; mergeValue(C26)&amp;"."&amp; mergeValue(D26)&amp;"."&amp; mergeValue(E26)&amp;"."&amp; mergeValue(F26)&amp;"."&amp; mergeValue(G26)</f>
        <v>1.1.1.1.1.1.1</v>
      </c>
      <c r="M26" s="1087"/>
      <c r="N26" s="614"/>
      <c r="O26" s="725"/>
      <c r="P26" s="725"/>
      <c r="Q26" s="1039"/>
      <c r="R26" s="1306"/>
      <c r="S26" s="1307" t="s">
        <v>83</v>
      </c>
      <c r="T26" s="1306"/>
      <c r="U26" s="1307" t="s">
        <v>84</v>
      </c>
      <c r="V26" s="725"/>
      <c r="W26" s="1281" t="s">
        <v>721</v>
      </c>
      <c r="X26" s="758" t="str">
        <f>strCheckDate(O27:V27)</f>
        <v/>
      </c>
      <c r="Y26" s="776"/>
      <c r="Z26" s="776" t="str">
        <f t="shared" si="0"/>
        <v/>
      </c>
      <c r="AA26" s="776"/>
      <c r="AB26" s="776"/>
      <c r="AC26" s="776"/>
      <c r="AI26" s="758"/>
      <c r="AJ26" s="758"/>
    </row>
    <row r="27" spans="1:36" ht="11.8" hidden="1">
      <c r="A27" s="1311"/>
      <c r="B27" s="1311"/>
      <c r="C27" s="1311"/>
      <c r="D27" s="1311"/>
      <c r="E27" s="1311"/>
      <c r="F27" s="1311"/>
      <c r="G27" s="830"/>
      <c r="H27" s="830"/>
      <c r="I27" s="1311"/>
      <c r="J27" s="1311"/>
      <c r="K27" s="838"/>
      <c r="L27" s="751"/>
      <c r="M27" s="614"/>
      <c r="N27" s="614"/>
      <c r="O27" s="725"/>
      <c r="P27" s="725"/>
      <c r="Q27" s="731" t="str">
        <f>R26 &amp; "-" &amp; T26</f>
        <v>-</v>
      </c>
      <c r="R27" s="1306"/>
      <c r="S27" s="1307"/>
      <c r="T27" s="1306"/>
      <c r="U27" s="1307"/>
      <c r="V27" s="725"/>
      <c r="W27" s="1282"/>
      <c r="Y27" s="776"/>
      <c r="Z27" s="776" t="str">
        <f t="shared" si="0"/>
        <v/>
      </c>
      <c r="AA27" s="776"/>
      <c r="AB27" s="776"/>
      <c r="AC27" s="776"/>
      <c r="AI27" s="758"/>
      <c r="AJ27" s="758"/>
    </row>
    <row r="28" spans="1:36" ht="15.05" customHeight="1">
      <c r="A28" s="1311"/>
      <c r="B28" s="1311"/>
      <c r="C28" s="1311"/>
      <c r="D28" s="1311"/>
      <c r="E28" s="1311"/>
      <c r="F28" s="1311"/>
      <c r="G28" s="832"/>
      <c r="H28" s="830"/>
      <c r="I28" s="1311"/>
      <c r="J28" s="1311"/>
      <c r="K28" s="837"/>
      <c r="L28" s="653"/>
      <c r="M28" s="526" t="s">
        <v>24</v>
      </c>
      <c r="N28" s="727"/>
      <c r="O28" s="727"/>
      <c r="P28" s="727"/>
      <c r="Q28" s="727"/>
      <c r="R28" s="727"/>
      <c r="S28" s="727"/>
      <c r="T28" s="727"/>
      <c r="U28" s="727"/>
      <c r="V28" s="724"/>
      <c r="W28" s="1283"/>
      <c r="Y28" s="776"/>
      <c r="Z28" s="776" t="str">
        <f t="shared" si="0"/>
        <v>Добавить вид теплоносителя (параметры теплоносителя)</v>
      </c>
      <c r="AA28" s="776"/>
      <c r="AB28" s="776"/>
      <c r="AC28" s="776"/>
      <c r="AI28" s="758"/>
      <c r="AJ28" s="758"/>
    </row>
    <row r="29" spans="1:36" ht="15.05" customHeight="1">
      <c r="A29" s="1311"/>
      <c r="B29" s="1311"/>
      <c r="C29" s="1311"/>
      <c r="D29" s="1311"/>
      <c r="E29" s="1311"/>
      <c r="F29" s="832"/>
      <c r="G29" s="832"/>
      <c r="H29" s="830"/>
      <c r="I29" s="1311"/>
      <c r="J29" s="832"/>
      <c r="K29" s="837"/>
      <c r="L29" s="653"/>
      <c r="M29" s="525" t="s">
        <v>10</v>
      </c>
      <c r="N29" s="727"/>
      <c r="O29" s="727"/>
      <c r="P29" s="727"/>
      <c r="Q29" s="727"/>
      <c r="R29" s="727"/>
      <c r="S29" s="727"/>
      <c r="T29" s="727"/>
      <c r="U29" s="726"/>
      <c r="V29" s="727"/>
      <c r="W29" s="633"/>
      <c r="Y29" s="776"/>
      <c r="Z29" s="776" t="str">
        <f t="shared" si="0"/>
        <v>Добавить группу потребителей</v>
      </c>
      <c r="AA29" s="776"/>
      <c r="AB29" s="776"/>
      <c r="AC29" s="776"/>
      <c r="AI29" s="758"/>
      <c r="AJ29" s="758"/>
    </row>
    <row r="30" spans="1:36" ht="15.05" customHeight="1">
      <c r="A30" s="1311"/>
      <c r="B30" s="1311"/>
      <c r="C30" s="1311"/>
      <c r="D30" s="1311"/>
      <c r="E30" s="836"/>
      <c r="F30" s="832"/>
      <c r="G30" s="832"/>
      <c r="H30" s="832"/>
      <c r="I30" s="828"/>
      <c r="J30" s="825"/>
      <c r="K30" s="835"/>
      <c r="L30" s="653"/>
      <c r="M30" s="722" t="s">
        <v>11</v>
      </c>
      <c r="N30" s="727"/>
      <c r="O30" s="727"/>
      <c r="P30" s="727"/>
      <c r="Q30" s="727"/>
      <c r="R30" s="727"/>
      <c r="S30" s="727"/>
      <c r="T30" s="727"/>
      <c r="U30" s="726"/>
      <c r="V30" s="727"/>
      <c r="W30" s="633"/>
      <c r="Y30" s="776"/>
      <c r="Z30" s="776" t="str">
        <f t="shared" si="0"/>
        <v>Добавить схему подключения</v>
      </c>
      <c r="AA30" s="776"/>
      <c r="AB30" s="776"/>
      <c r="AC30" s="776"/>
      <c r="AI30" s="758"/>
      <c r="AJ30" s="758"/>
    </row>
    <row r="31" spans="1:36" ht="15.05" customHeight="1">
      <c r="A31" s="1311"/>
      <c r="B31" s="1311"/>
      <c r="C31" s="1311"/>
      <c r="D31" s="836"/>
      <c r="E31" s="836"/>
      <c r="F31" s="832"/>
      <c r="G31" s="832"/>
      <c r="H31" s="832"/>
      <c r="I31" s="828"/>
      <c r="J31" s="825"/>
      <c r="K31" s="835"/>
      <c r="L31" s="653"/>
      <c r="M31" s="721" t="s">
        <v>16</v>
      </c>
      <c r="N31" s="727"/>
      <c r="O31" s="727"/>
      <c r="P31" s="727"/>
      <c r="Q31" s="727"/>
      <c r="R31" s="727"/>
      <c r="S31" s="727"/>
      <c r="T31" s="727"/>
      <c r="U31" s="726"/>
      <c r="V31" s="727"/>
      <c r="W31" s="633"/>
      <c r="Y31" s="776"/>
      <c r="Z31" s="776" t="str">
        <f t="shared" si="0"/>
        <v>Добавить источник тепловой энергии</v>
      </c>
      <c r="AA31" s="776"/>
      <c r="AB31" s="776"/>
      <c r="AC31" s="776"/>
      <c r="AI31" s="758"/>
      <c r="AJ31" s="758"/>
    </row>
    <row r="32" spans="1:36" ht="15.05" customHeight="1">
      <c r="A32" s="1311"/>
      <c r="B32" s="1311"/>
      <c r="C32" s="836"/>
      <c r="D32" s="836"/>
      <c r="E32" s="836"/>
      <c r="F32" s="836"/>
      <c r="G32" s="841"/>
      <c r="H32" s="828"/>
      <c r="I32" s="839"/>
      <c r="J32" s="825"/>
      <c r="K32" s="840"/>
      <c r="L32" s="653"/>
      <c r="M32" s="720" t="s">
        <v>17</v>
      </c>
      <c r="N32" s="727"/>
      <c r="O32" s="727"/>
      <c r="P32" s="727"/>
      <c r="Q32" s="727"/>
      <c r="R32" s="727"/>
      <c r="S32" s="727"/>
      <c r="T32" s="727"/>
      <c r="U32" s="726"/>
      <c r="V32" s="727"/>
      <c r="W32" s="633"/>
      <c r="Y32" s="776"/>
      <c r="Z32" s="776" t="str">
        <f t="shared" si="0"/>
        <v>Добавить наименование системы теплоснабжения</v>
      </c>
      <c r="AA32" s="776"/>
      <c r="AB32" s="776"/>
      <c r="AC32" s="776"/>
      <c r="AI32" s="758"/>
      <c r="AJ32" s="758"/>
    </row>
    <row r="33" spans="1:36" ht="15.05" customHeight="1">
      <c r="A33" s="1311"/>
      <c r="B33" s="836"/>
      <c r="C33" s="836"/>
      <c r="D33" s="836"/>
      <c r="E33" s="836"/>
      <c r="F33" s="836"/>
      <c r="G33" s="841"/>
      <c r="H33" s="828"/>
      <c r="I33" s="828"/>
      <c r="J33" s="825"/>
      <c r="K33" s="835"/>
      <c r="L33" s="653"/>
      <c r="M33" s="695" t="s">
        <v>18</v>
      </c>
      <c r="N33" s="727"/>
      <c r="O33" s="727"/>
      <c r="P33" s="727"/>
      <c r="Q33" s="727"/>
      <c r="R33" s="727"/>
      <c r="S33" s="727"/>
      <c r="T33" s="727"/>
      <c r="U33" s="726"/>
      <c r="V33" s="727"/>
      <c r="W33" s="633"/>
      <c r="Y33" s="776"/>
      <c r="Z33" s="776" t="str">
        <f t="shared" si="0"/>
        <v>Добавить территорию действия тарифа</v>
      </c>
      <c r="AA33" s="776"/>
      <c r="AB33" s="776"/>
      <c r="AC33" s="776"/>
      <c r="AI33" s="758"/>
      <c r="AJ33" s="758"/>
    </row>
    <row r="34" spans="1:36" s="704" customFormat="1" ht="15.05" customHeight="1">
      <c r="A34" s="824"/>
      <c r="B34" s="824"/>
      <c r="C34" s="824"/>
      <c r="D34" s="824"/>
      <c r="E34" s="824"/>
      <c r="F34" s="824"/>
      <c r="G34" s="824"/>
      <c r="H34" s="824"/>
      <c r="I34" s="824"/>
      <c r="J34" s="824"/>
      <c r="K34" s="824"/>
      <c r="L34" s="461"/>
      <c r="M34" s="698" t="s">
        <v>308</v>
      </c>
      <c r="N34" s="727"/>
      <c r="O34" s="727"/>
      <c r="P34" s="727"/>
      <c r="Q34" s="727"/>
      <c r="R34" s="727"/>
      <c r="S34" s="727"/>
      <c r="T34" s="727"/>
      <c r="U34" s="726"/>
      <c r="V34" s="727"/>
      <c r="W34" s="633"/>
      <c r="X34" s="684"/>
      <c r="Y34" s="684"/>
      <c r="Z34" s="684"/>
      <c r="AA34" s="684"/>
      <c r="AB34" s="684"/>
      <c r="AC34" s="684"/>
      <c r="AD34" s="684"/>
      <c r="AE34" s="684"/>
      <c r="AF34" s="684"/>
      <c r="AG34" s="684"/>
      <c r="AH34" s="684"/>
    </row>
    <row r="35" spans="1:36" ht="11.8">
      <c r="A35" s="750"/>
      <c r="B35" s="750"/>
      <c r="C35" s="750"/>
      <c r="D35" s="750"/>
      <c r="E35" s="750"/>
      <c r="F35" s="750"/>
      <c r="G35" s="750"/>
      <c r="H35" s="750"/>
      <c r="I35" s="750"/>
      <c r="J35" s="750"/>
      <c r="K35" s="750"/>
      <c r="X35" s="750"/>
      <c r="Y35" s="750"/>
      <c r="Z35" s="750"/>
      <c r="AA35" s="750"/>
      <c r="AB35" s="750"/>
      <c r="AC35" s="750"/>
      <c r="AD35" s="750"/>
      <c r="AE35" s="750"/>
      <c r="AF35" s="750"/>
      <c r="AG35" s="750"/>
      <c r="AH35" s="750"/>
    </row>
    <row r="36" spans="1:36" ht="105.75" customHeight="1">
      <c r="L36" s="1">
        <v>1</v>
      </c>
      <c r="M36" s="1274" t="s">
        <v>722</v>
      </c>
      <c r="N36" s="1274"/>
      <c r="O36" s="1274"/>
      <c r="P36" s="1274"/>
      <c r="Q36" s="1274"/>
      <c r="R36" s="1274"/>
      <c r="S36" s="1274"/>
      <c r="T36" s="1274"/>
      <c r="U36" s="1274"/>
      <c r="V36" s="1274"/>
      <c r="W36" s="1274"/>
    </row>
  </sheetData>
  <sheetProtection password="FA9C" sheet="1" objects="1" scenarios="1" formatColumns="0" formatRows="0"/>
  <mergeCells count="40">
    <mergeCell ref="L13:M13"/>
    <mergeCell ref="L5:T5"/>
    <mergeCell ref="O9:T9"/>
    <mergeCell ref="O10:T10"/>
    <mergeCell ref="O11:T11"/>
    <mergeCell ref="O12:T12"/>
    <mergeCell ref="S18:T18"/>
    <mergeCell ref="O14:U14"/>
    <mergeCell ref="L15:V15"/>
    <mergeCell ref="W15:W18"/>
    <mergeCell ref="L16:L18"/>
    <mergeCell ref="M16:M18"/>
    <mergeCell ref="O16:T16"/>
    <mergeCell ref="U16:U18"/>
    <mergeCell ref="A20:A33"/>
    <mergeCell ref="O20:V20"/>
    <mergeCell ref="B21:B32"/>
    <mergeCell ref="O21:V21"/>
    <mergeCell ref="C22:C31"/>
    <mergeCell ref="O22:V22"/>
    <mergeCell ref="D23:D30"/>
    <mergeCell ref="O23:V23"/>
    <mergeCell ref="I24:I29"/>
    <mergeCell ref="J25:J28"/>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JO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codeName="List05_8">
    <tabColor indexed="22"/>
  </sheetPr>
  <dimension ref="A1:T19"/>
  <sheetViews>
    <sheetView showGridLines="0" topLeftCell="E1" zoomScaleNormal="100" workbookViewId="0"/>
  </sheetViews>
  <sheetFormatPr defaultColWidth="10.625" defaultRowHeight="14.4"/>
  <cols>
    <col min="1" max="1" width="3.75" style="559" hidden="1" customWidth="1"/>
    <col min="2" max="4" width="3.75" style="553" hidden="1" customWidth="1"/>
    <col min="5" max="5" width="3.75" style="499" customWidth="1"/>
    <col min="6" max="6" width="9.75" style="492" customWidth="1"/>
    <col min="7" max="7" width="37.75" style="492" customWidth="1"/>
    <col min="8" max="8" width="66.875" style="492" customWidth="1"/>
    <col min="9" max="9" width="115.75" style="492" customWidth="1"/>
    <col min="10" max="11" width="10.625" style="553"/>
    <col min="12" max="12" width="11.125" style="553" customWidth="1"/>
    <col min="13" max="20" width="10.625" style="553"/>
    <col min="21" max="16384" width="10.625" style="492"/>
  </cols>
  <sheetData>
    <row r="1" spans="1:20" ht="2.95" customHeight="1">
      <c r="A1" s="559" t="s">
        <v>183</v>
      </c>
    </row>
    <row r="2" spans="1:20" ht="22.95">
      <c r="F2" s="1275" t="s">
        <v>470</v>
      </c>
      <c r="G2" s="1276"/>
      <c r="H2" s="1277"/>
      <c r="I2" s="608"/>
    </row>
    <row r="3" spans="1:20" ht="2.95" customHeight="1"/>
    <row r="4" spans="1:20" s="538" customFormat="1" ht="11.8">
      <c r="A4" s="558"/>
      <c r="B4" s="558"/>
      <c r="C4" s="558"/>
      <c r="D4" s="558"/>
      <c r="F4" s="1225" t="s">
        <v>445</v>
      </c>
      <c r="G4" s="1225"/>
      <c r="H4" s="1225"/>
      <c r="I4" s="1278" t="s">
        <v>446</v>
      </c>
      <c r="J4" s="558"/>
      <c r="K4" s="558"/>
      <c r="L4" s="558"/>
      <c r="M4" s="558"/>
      <c r="N4" s="558"/>
      <c r="O4" s="558"/>
      <c r="P4" s="558"/>
      <c r="Q4" s="558"/>
      <c r="R4" s="558"/>
      <c r="S4" s="558"/>
      <c r="T4" s="558"/>
    </row>
    <row r="5" spans="1:20" s="538" customFormat="1" ht="11.3" customHeight="1">
      <c r="A5" s="558"/>
      <c r="B5" s="558"/>
      <c r="C5" s="558"/>
      <c r="D5" s="558"/>
      <c r="F5" s="574" t="s">
        <v>91</v>
      </c>
      <c r="G5" s="586" t="s">
        <v>448</v>
      </c>
      <c r="H5" s="573" t="s">
        <v>439</v>
      </c>
      <c r="I5" s="1278"/>
      <c r="J5" s="558"/>
      <c r="K5" s="558"/>
      <c r="L5" s="558"/>
      <c r="M5" s="558"/>
      <c r="N5" s="558"/>
      <c r="O5" s="558"/>
      <c r="P5" s="558"/>
      <c r="Q5" s="558"/>
      <c r="R5" s="558"/>
      <c r="S5" s="558"/>
      <c r="T5" s="558"/>
    </row>
    <row r="6" spans="1:20" s="538" customFormat="1" ht="11.95" customHeight="1">
      <c r="A6" s="558"/>
      <c r="B6" s="558"/>
      <c r="C6" s="558"/>
      <c r="D6" s="558"/>
      <c r="F6" s="575" t="s">
        <v>92</v>
      </c>
      <c r="G6" s="577">
        <v>2</v>
      </c>
      <c r="H6" s="578">
        <v>3</v>
      </c>
      <c r="I6" s="576">
        <v>4</v>
      </c>
      <c r="J6" s="558">
        <v>4</v>
      </c>
      <c r="K6" s="558"/>
      <c r="L6" s="558"/>
      <c r="M6" s="558"/>
      <c r="N6" s="558"/>
      <c r="O6" s="558"/>
      <c r="P6" s="558"/>
      <c r="Q6" s="558"/>
      <c r="R6" s="558"/>
      <c r="S6" s="558"/>
      <c r="T6" s="558"/>
    </row>
    <row r="7" spans="1:20" s="538" customFormat="1" ht="19">
      <c r="A7" s="558"/>
      <c r="B7" s="558"/>
      <c r="C7" s="558"/>
      <c r="D7" s="558"/>
      <c r="F7" s="584">
        <v>1</v>
      </c>
      <c r="G7" s="600" t="s">
        <v>471</v>
      </c>
      <c r="H7" s="572" t="str">
        <f>IF(dateCh="","",dateCh)</f>
        <v>26.04.2022</v>
      </c>
      <c r="I7" s="549" t="s">
        <v>472</v>
      </c>
      <c r="J7" s="583"/>
      <c r="K7" s="558"/>
      <c r="L7" s="558"/>
      <c r="M7" s="558"/>
      <c r="N7" s="558"/>
      <c r="O7" s="558"/>
      <c r="P7" s="558"/>
      <c r="Q7" s="558"/>
      <c r="R7" s="558"/>
      <c r="S7" s="558"/>
      <c r="T7" s="558"/>
    </row>
    <row r="8" spans="1:20" s="538" customFormat="1" ht="47.15">
      <c r="A8" s="1279">
        <v>1</v>
      </c>
      <c r="B8" s="558"/>
      <c r="C8" s="558"/>
      <c r="D8" s="558"/>
      <c r="F8" s="584" t="str">
        <f>"2." &amp;mergeValue(A8)</f>
        <v>2.1</v>
      </c>
      <c r="G8" s="600" t="s">
        <v>473</v>
      </c>
      <c r="H8" s="572"/>
      <c r="I8" s="549" t="s">
        <v>568</v>
      </c>
      <c r="J8" s="583"/>
      <c r="K8" s="558"/>
      <c r="L8" s="558"/>
      <c r="M8" s="558"/>
      <c r="N8" s="558"/>
      <c r="O8" s="558"/>
      <c r="P8" s="558"/>
      <c r="Q8" s="558"/>
      <c r="R8" s="558"/>
      <c r="S8" s="558"/>
      <c r="T8" s="558"/>
    </row>
    <row r="9" spans="1:20" s="538" customFormat="1" ht="23.6">
      <c r="A9" s="1279"/>
      <c r="B9" s="558"/>
      <c r="C9" s="558"/>
      <c r="D9" s="558"/>
      <c r="F9" s="584" t="str">
        <f>"3." &amp;mergeValue(A9)</f>
        <v>3.1</v>
      </c>
      <c r="G9" s="600" t="s">
        <v>474</v>
      </c>
      <c r="H9" s="572"/>
      <c r="I9" s="549" t="s">
        <v>566</v>
      </c>
      <c r="J9" s="583"/>
      <c r="K9" s="558"/>
      <c r="L9" s="558"/>
      <c r="M9" s="558"/>
      <c r="N9" s="558"/>
      <c r="O9" s="558"/>
      <c r="P9" s="558"/>
      <c r="Q9" s="558"/>
      <c r="R9" s="558"/>
      <c r="S9" s="558"/>
      <c r="T9" s="558"/>
    </row>
    <row r="10" spans="1:20" s="538" customFormat="1" ht="23.6">
      <c r="A10" s="1279"/>
      <c r="B10" s="558"/>
      <c r="C10" s="558"/>
      <c r="D10" s="558"/>
      <c r="F10" s="584" t="str">
        <f>"4."&amp;mergeValue(A10)</f>
        <v>4.1</v>
      </c>
      <c r="G10" s="600" t="s">
        <v>475</v>
      </c>
      <c r="H10" s="573" t="s">
        <v>449</v>
      </c>
      <c r="I10" s="549"/>
      <c r="J10" s="583"/>
      <c r="K10" s="558"/>
      <c r="L10" s="558"/>
      <c r="M10" s="558"/>
      <c r="N10" s="558"/>
      <c r="O10" s="558"/>
      <c r="P10" s="558"/>
      <c r="Q10" s="558"/>
      <c r="R10" s="558"/>
      <c r="S10" s="558"/>
      <c r="T10" s="558"/>
    </row>
    <row r="11" spans="1:20" s="538" customFormat="1" ht="19">
      <c r="A11" s="1279"/>
      <c r="B11" s="1279">
        <v>1</v>
      </c>
      <c r="C11" s="591"/>
      <c r="D11" s="591"/>
      <c r="F11" s="584" t="str">
        <f>"4."&amp;mergeValue(A11) &amp;"."&amp;mergeValue(B11)</f>
        <v>4.1.1</v>
      </c>
      <c r="G11" s="579" t="s">
        <v>570</v>
      </c>
      <c r="H11" s="572" t="str">
        <f>IF(region_name="","",region_name)</f>
        <v>Архангельская область</v>
      </c>
      <c r="I11" s="549" t="s">
        <v>478</v>
      </c>
      <c r="J11" s="583"/>
      <c r="K11" s="558"/>
      <c r="L11" s="558"/>
      <c r="M11" s="558"/>
      <c r="N11" s="558"/>
      <c r="O11" s="558"/>
      <c r="P11" s="558"/>
      <c r="Q11" s="558"/>
      <c r="R11" s="558"/>
      <c r="S11" s="558"/>
      <c r="T11" s="558"/>
    </row>
    <row r="12" spans="1:20" s="538" customFormat="1" ht="23.6">
      <c r="A12" s="1279"/>
      <c r="B12" s="1279"/>
      <c r="C12" s="1279">
        <v>1</v>
      </c>
      <c r="D12" s="591"/>
      <c r="F12" s="584" t="str">
        <f>"4."&amp;mergeValue(A12) &amp;"."&amp;mergeValue(B12)&amp;"."&amp;mergeValue(C12)</f>
        <v>4.1.1.1</v>
      </c>
      <c r="G12" s="590" t="s">
        <v>476</v>
      </c>
      <c r="H12" s="572"/>
      <c r="I12" s="549" t="s">
        <v>479</v>
      </c>
      <c r="J12" s="583"/>
      <c r="K12" s="558"/>
      <c r="L12" s="558"/>
      <c r="M12" s="558"/>
      <c r="N12" s="558"/>
      <c r="O12" s="558"/>
      <c r="P12" s="558"/>
      <c r="Q12" s="558"/>
      <c r="R12" s="558"/>
      <c r="S12" s="558"/>
      <c r="T12" s="558"/>
    </row>
    <row r="13" spans="1:20" s="538" customFormat="1" ht="38.950000000000003" customHeight="1">
      <c r="A13" s="1279"/>
      <c r="B13" s="1279"/>
      <c r="C13" s="1279"/>
      <c r="D13" s="591">
        <v>1</v>
      </c>
      <c r="F13" s="584" t="str">
        <f>"4."&amp;mergeValue(A13) &amp;"."&amp;mergeValue(B13)&amp;"."&amp;mergeValue(C13)&amp;"."&amp;mergeValue(D13)</f>
        <v>4.1.1.1.1</v>
      </c>
      <c r="G13" s="601" t="s">
        <v>477</v>
      </c>
      <c r="H13" s="572"/>
      <c r="I13" s="1280" t="s">
        <v>569</v>
      </c>
      <c r="J13" s="583"/>
      <c r="K13" s="558"/>
      <c r="L13" s="558"/>
      <c r="M13" s="558"/>
      <c r="N13" s="558"/>
      <c r="O13" s="558"/>
      <c r="P13" s="558"/>
      <c r="Q13" s="558"/>
      <c r="R13" s="558"/>
      <c r="S13" s="558"/>
      <c r="T13" s="558"/>
    </row>
    <row r="14" spans="1:20" s="538" customFormat="1" ht="19">
      <c r="A14" s="1279"/>
      <c r="B14" s="1279"/>
      <c r="C14" s="1279"/>
      <c r="D14" s="591"/>
      <c r="F14" s="587"/>
      <c r="G14" s="519" t="s">
        <v>4</v>
      </c>
      <c r="H14" s="592"/>
      <c r="I14" s="1280"/>
      <c r="J14" s="583"/>
      <c r="K14" s="558"/>
      <c r="L14" s="558"/>
      <c r="M14" s="558"/>
      <c r="N14" s="558"/>
      <c r="O14" s="558"/>
      <c r="P14" s="558"/>
      <c r="Q14" s="558"/>
      <c r="R14" s="558"/>
      <c r="S14" s="558"/>
      <c r="T14" s="558"/>
    </row>
    <row r="15" spans="1:20" s="538" customFormat="1" ht="19">
      <c r="A15" s="1279"/>
      <c r="B15" s="1279"/>
      <c r="C15" s="591"/>
      <c r="D15" s="591"/>
      <c r="F15" s="602"/>
      <c r="G15" s="545" t="s">
        <v>401</v>
      </c>
      <c r="H15" s="603"/>
      <c r="I15" s="604"/>
      <c r="J15" s="583"/>
      <c r="K15" s="558"/>
      <c r="L15" s="558"/>
      <c r="M15" s="558"/>
      <c r="N15" s="558"/>
      <c r="O15" s="558"/>
      <c r="P15" s="558"/>
      <c r="Q15" s="558"/>
      <c r="R15" s="558"/>
      <c r="S15" s="558"/>
      <c r="T15" s="558"/>
    </row>
    <row r="16" spans="1:20" s="538" customFormat="1" ht="19">
      <c r="A16" s="1279"/>
      <c r="B16" s="558"/>
      <c r="C16" s="558"/>
      <c r="D16" s="558"/>
      <c r="F16" s="587"/>
      <c r="G16" s="527" t="s">
        <v>483</v>
      </c>
      <c r="H16" s="588"/>
      <c r="I16" s="589"/>
      <c r="J16" s="583"/>
      <c r="K16" s="558"/>
      <c r="L16" s="558"/>
      <c r="M16" s="558"/>
      <c r="N16" s="558"/>
      <c r="O16" s="558"/>
      <c r="P16" s="558"/>
      <c r="Q16" s="558"/>
      <c r="R16" s="558"/>
      <c r="S16" s="558"/>
      <c r="T16" s="558"/>
    </row>
    <row r="17" spans="1:20" s="538" customFormat="1" ht="19">
      <c r="A17" s="558"/>
      <c r="B17" s="558"/>
      <c r="C17" s="558"/>
      <c r="D17" s="558"/>
      <c r="F17" s="587"/>
      <c r="G17" s="534" t="s">
        <v>482</v>
      </c>
      <c r="H17" s="588"/>
      <c r="I17" s="589"/>
      <c r="J17" s="583"/>
      <c r="K17" s="558"/>
      <c r="L17" s="558"/>
      <c r="M17" s="558"/>
      <c r="N17" s="558"/>
      <c r="O17" s="558"/>
      <c r="P17" s="558"/>
      <c r="Q17" s="558"/>
      <c r="R17" s="558"/>
      <c r="S17" s="558"/>
      <c r="T17" s="558"/>
    </row>
    <row r="18" spans="1:20" s="581" customFormat="1" ht="2.95" customHeight="1">
      <c r="A18" s="582"/>
      <c r="B18" s="582"/>
      <c r="C18" s="582"/>
      <c r="D18" s="582"/>
      <c r="F18" s="593"/>
      <c r="G18" s="594"/>
      <c r="H18" s="595"/>
      <c r="I18" s="596"/>
      <c r="J18" s="582"/>
      <c r="K18" s="582"/>
      <c r="L18" s="582"/>
      <c r="M18" s="582"/>
      <c r="N18" s="582"/>
      <c r="O18" s="582"/>
      <c r="P18" s="582"/>
      <c r="Q18" s="582"/>
      <c r="R18" s="582"/>
      <c r="S18" s="582"/>
      <c r="T18" s="582"/>
    </row>
    <row r="19" spans="1:20" s="581" customFormat="1" ht="15.05" customHeight="1">
      <c r="A19" s="582"/>
      <c r="B19" s="582"/>
      <c r="C19" s="582"/>
      <c r="D19" s="582"/>
      <c r="F19" s="580"/>
      <c r="G19" s="1274" t="s">
        <v>571</v>
      </c>
      <c r="H19" s="1274"/>
      <c r="I19" s="562"/>
      <c r="J19" s="582"/>
      <c r="K19" s="582"/>
      <c r="L19" s="582"/>
      <c r="M19" s="582"/>
      <c r="N19" s="582"/>
      <c r="O19" s="582"/>
      <c r="P19" s="582"/>
      <c r="Q19" s="582"/>
      <c r="R19" s="582"/>
      <c r="S19" s="582"/>
      <c r="T19" s="582"/>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List06_8">
    <tabColor rgb="FFEAEBEE"/>
    <pageSetUpPr fitToPage="1"/>
  </sheetPr>
  <dimension ref="A1:AG34"/>
  <sheetViews>
    <sheetView showGridLines="0" topLeftCell="I4" zoomScaleNormal="100" workbookViewId="0"/>
  </sheetViews>
  <sheetFormatPr defaultColWidth="10.625" defaultRowHeight="14.4"/>
  <cols>
    <col min="1" max="6" width="10.625" style="179" hidden="1" customWidth="1"/>
    <col min="7" max="8" width="9.125" style="479" hidden="1" customWidth="1"/>
    <col min="9" max="9" width="3.75" style="452" customWidth="1"/>
    <col min="10" max="11" width="3.75" style="451" customWidth="1"/>
    <col min="12" max="12" width="12.75" style="445" customWidth="1"/>
    <col min="13" max="13" width="44.75" style="445" customWidth="1"/>
    <col min="14" max="14" width="1.75" style="445" hidden="1" customWidth="1"/>
    <col min="15" max="15" width="23.75" style="445" customWidth="1"/>
    <col min="16" max="17" width="1.75" style="445" hidden="1" customWidth="1"/>
    <col min="18" max="18" width="11.75" style="445" customWidth="1"/>
    <col min="19" max="19" width="3.75" style="445" customWidth="1"/>
    <col min="20" max="20" width="11.75" style="445" customWidth="1"/>
    <col min="21" max="21" width="8.625" style="445" hidden="1" customWidth="1"/>
    <col min="22" max="22" width="4.75" style="445" customWidth="1"/>
    <col min="23" max="23" width="115.75" style="445" customWidth="1"/>
    <col min="24" max="33" width="10.625" style="469"/>
    <col min="34" max="256" width="10.625" style="445"/>
    <col min="257" max="264" width="0" style="445" hidden="1" customWidth="1"/>
    <col min="265" max="267" width="3.75" style="445" customWidth="1"/>
    <col min="268" max="268" width="12.75" style="445" customWidth="1"/>
    <col min="269" max="269" width="51.125" style="445" customWidth="1"/>
    <col min="270" max="270" width="0" style="445" hidden="1" customWidth="1"/>
    <col min="271" max="271" width="18.75" style="445" customWidth="1"/>
    <col min="272" max="273" width="0" style="445" hidden="1" customWidth="1"/>
    <col min="274" max="274" width="11.75" style="445" customWidth="1"/>
    <col min="275" max="275" width="6.375" style="445" bestFit="1" customWidth="1"/>
    <col min="276" max="276" width="11.75" style="445" customWidth="1"/>
    <col min="277" max="277" width="0" style="445" hidden="1" customWidth="1"/>
    <col min="278" max="278" width="3.75" style="445" customWidth="1"/>
    <col min="279" max="279" width="11.125" style="445" bestFit="1" customWidth="1"/>
    <col min="280" max="512" width="10.625" style="445"/>
    <col min="513" max="520" width="0" style="445" hidden="1" customWidth="1"/>
    <col min="521" max="523" width="3.75" style="445" customWidth="1"/>
    <col min="524" max="524" width="12.75" style="445" customWidth="1"/>
    <col min="525" max="525" width="51.125" style="445" customWidth="1"/>
    <col min="526" max="526" width="0" style="445" hidden="1" customWidth="1"/>
    <col min="527" max="527" width="18.75" style="445" customWidth="1"/>
    <col min="528" max="529" width="0" style="445" hidden="1" customWidth="1"/>
    <col min="530" max="530" width="11.75" style="445" customWidth="1"/>
    <col min="531" max="531" width="6.375" style="445" bestFit="1" customWidth="1"/>
    <col min="532" max="532" width="11.75" style="445" customWidth="1"/>
    <col min="533" max="533" width="0" style="445" hidden="1" customWidth="1"/>
    <col min="534" max="534" width="3.75" style="445" customWidth="1"/>
    <col min="535" max="535" width="11.125" style="445" bestFit="1" customWidth="1"/>
    <col min="536" max="768" width="10.625" style="445"/>
    <col min="769" max="776" width="0" style="445" hidden="1" customWidth="1"/>
    <col min="777" max="779" width="3.75" style="445" customWidth="1"/>
    <col min="780" max="780" width="12.75" style="445" customWidth="1"/>
    <col min="781" max="781" width="51.125" style="445" customWidth="1"/>
    <col min="782" max="782" width="0" style="445" hidden="1" customWidth="1"/>
    <col min="783" max="783" width="18.75" style="445" customWidth="1"/>
    <col min="784" max="785" width="0" style="445" hidden="1" customWidth="1"/>
    <col min="786" max="786" width="11.75" style="445" customWidth="1"/>
    <col min="787" max="787" width="6.375" style="445" bestFit="1" customWidth="1"/>
    <col min="788" max="788" width="11.75" style="445" customWidth="1"/>
    <col min="789" max="789" width="0" style="445" hidden="1" customWidth="1"/>
    <col min="790" max="790" width="3.75" style="445" customWidth="1"/>
    <col min="791" max="791" width="11.125" style="445" bestFit="1" customWidth="1"/>
    <col min="792" max="1024" width="10.625" style="445"/>
    <col min="1025" max="1032" width="0" style="445" hidden="1" customWidth="1"/>
    <col min="1033" max="1035" width="3.75" style="445" customWidth="1"/>
    <col min="1036" max="1036" width="12.75" style="445" customWidth="1"/>
    <col min="1037" max="1037" width="51.125" style="445" customWidth="1"/>
    <col min="1038" max="1038" width="0" style="445" hidden="1" customWidth="1"/>
    <col min="1039" max="1039" width="18.75" style="445" customWidth="1"/>
    <col min="1040" max="1041" width="0" style="445" hidden="1" customWidth="1"/>
    <col min="1042" max="1042" width="11.75" style="445" customWidth="1"/>
    <col min="1043" max="1043" width="6.375" style="445" bestFit="1" customWidth="1"/>
    <col min="1044" max="1044" width="11.75" style="445" customWidth="1"/>
    <col min="1045" max="1045" width="0" style="445" hidden="1" customWidth="1"/>
    <col min="1046" max="1046" width="3.75" style="445" customWidth="1"/>
    <col min="1047" max="1047" width="11.125" style="445" bestFit="1" customWidth="1"/>
    <col min="1048" max="1280" width="10.625" style="445"/>
    <col min="1281" max="1288" width="0" style="445" hidden="1" customWidth="1"/>
    <col min="1289" max="1291" width="3.75" style="445" customWidth="1"/>
    <col min="1292" max="1292" width="12.75" style="445" customWidth="1"/>
    <col min="1293" max="1293" width="51.125" style="445" customWidth="1"/>
    <col min="1294" max="1294" width="0" style="445" hidden="1" customWidth="1"/>
    <col min="1295" max="1295" width="18.75" style="445" customWidth="1"/>
    <col min="1296" max="1297" width="0" style="445" hidden="1" customWidth="1"/>
    <col min="1298" max="1298" width="11.75" style="445" customWidth="1"/>
    <col min="1299" max="1299" width="6.375" style="445" bestFit="1" customWidth="1"/>
    <col min="1300" max="1300" width="11.75" style="445" customWidth="1"/>
    <col min="1301" max="1301" width="0" style="445" hidden="1" customWidth="1"/>
    <col min="1302" max="1302" width="3.75" style="445" customWidth="1"/>
    <col min="1303" max="1303" width="11.125" style="445" bestFit="1" customWidth="1"/>
    <col min="1304" max="1536" width="10.625" style="445"/>
    <col min="1537" max="1544" width="0" style="445" hidden="1" customWidth="1"/>
    <col min="1545" max="1547" width="3.75" style="445" customWidth="1"/>
    <col min="1548" max="1548" width="12.75" style="445" customWidth="1"/>
    <col min="1549" max="1549" width="51.125" style="445" customWidth="1"/>
    <col min="1550" max="1550" width="0" style="445" hidden="1" customWidth="1"/>
    <col min="1551" max="1551" width="18.75" style="445" customWidth="1"/>
    <col min="1552" max="1553" width="0" style="445" hidden="1" customWidth="1"/>
    <col min="1554" max="1554" width="11.75" style="445" customWidth="1"/>
    <col min="1555" max="1555" width="6.375" style="445" bestFit="1" customWidth="1"/>
    <col min="1556" max="1556" width="11.75" style="445" customWidth="1"/>
    <col min="1557" max="1557" width="0" style="445" hidden="1" customWidth="1"/>
    <col min="1558" max="1558" width="3.75" style="445" customWidth="1"/>
    <col min="1559" max="1559" width="11.125" style="445" bestFit="1" customWidth="1"/>
    <col min="1560" max="1792" width="10.625" style="445"/>
    <col min="1793" max="1800" width="0" style="445" hidden="1" customWidth="1"/>
    <col min="1801" max="1803" width="3.75" style="445" customWidth="1"/>
    <col min="1804" max="1804" width="12.75" style="445" customWidth="1"/>
    <col min="1805" max="1805" width="51.125" style="445" customWidth="1"/>
    <col min="1806" max="1806" width="0" style="445" hidden="1" customWidth="1"/>
    <col min="1807" max="1807" width="18.75" style="445" customWidth="1"/>
    <col min="1808" max="1809" width="0" style="445" hidden="1" customWidth="1"/>
    <col min="1810" max="1810" width="11.75" style="445" customWidth="1"/>
    <col min="1811" max="1811" width="6.375" style="445" bestFit="1" customWidth="1"/>
    <col min="1812" max="1812" width="11.75" style="445" customWidth="1"/>
    <col min="1813" max="1813" width="0" style="445" hidden="1" customWidth="1"/>
    <col min="1814" max="1814" width="3.75" style="445" customWidth="1"/>
    <col min="1815" max="1815" width="11.125" style="445" bestFit="1" customWidth="1"/>
    <col min="1816" max="2048" width="10.625" style="445"/>
    <col min="2049" max="2056" width="0" style="445" hidden="1" customWidth="1"/>
    <col min="2057" max="2059" width="3.75" style="445" customWidth="1"/>
    <col min="2060" max="2060" width="12.75" style="445" customWidth="1"/>
    <col min="2061" max="2061" width="51.125" style="445" customWidth="1"/>
    <col min="2062" max="2062" width="0" style="445" hidden="1" customWidth="1"/>
    <col min="2063" max="2063" width="18.75" style="445" customWidth="1"/>
    <col min="2064" max="2065" width="0" style="445" hidden="1" customWidth="1"/>
    <col min="2066" max="2066" width="11.75" style="445" customWidth="1"/>
    <col min="2067" max="2067" width="6.375" style="445" bestFit="1" customWidth="1"/>
    <col min="2068" max="2068" width="11.75" style="445" customWidth="1"/>
    <col min="2069" max="2069" width="0" style="445" hidden="1" customWidth="1"/>
    <col min="2070" max="2070" width="3.75" style="445" customWidth="1"/>
    <col min="2071" max="2071" width="11.125" style="445" bestFit="1" customWidth="1"/>
    <col min="2072" max="2304" width="10.625" style="445"/>
    <col min="2305" max="2312" width="0" style="445" hidden="1" customWidth="1"/>
    <col min="2313" max="2315" width="3.75" style="445" customWidth="1"/>
    <col min="2316" max="2316" width="12.75" style="445" customWidth="1"/>
    <col min="2317" max="2317" width="51.125" style="445" customWidth="1"/>
    <col min="2318" max="2318" width="0" style="445" hidden="1" customWidth="1"/>
    <col min="2319" max="2319" width="18.75" style="445" customWidth="1"/>
    <col min="2320" max="2321" width="0" style="445" hidden="1" customWidth="1"/>
    <col min="2322" max="2322" width="11.75" style="445" customWidth="1"/>
    <col min="2323" max="2323" width="6.375" style="445" bestFit="1" customWidth="1"/>
    <col min="2324" max="2324" width="11.75" style="445" customWidth="1"/>
    <col min="2325" max="2325" width="0" style="445" hidden="1" customWidth="1"/>
    <col min="2326" max="2326" width="3.75" style="445" customWidth="1"/>
    <col min="2327" max="2327" width="11.125" style="445" bestFit="1" customWidth="1"/>
    <col min="2328" max="2560" width="10.625" style="445"/>
    <col min="2561" max="2568" width="0" style="445" hidden="1" customWidth="1"/>
    <col min="2569" max="2571" width="3.75" style="445" customWidth="1"/>
    <col min="2572" max="2572" width="12.75" style="445" customWidth="1"/>
    <col min="2573" max="2573" width="51.125" style="445" customWidth="1"/>
    <col min="2574" max="2574" width="0" style="445" hidden="1" customWidth="1"/>
    <col min="2575" max="2575" width="18.75" style="445" customWidth="1"/>
    <col min="2576" max="2577" width="0" style="445" hidden="1" customWidth="1"/>
    <col min="2578" max="2578" width="11.75" style="445" customWidth="1"/>
    <col min="2579" max="2579" width="6.375" style="445" bestFit="1" customWidth="1"/>
    <col min="2580" max="2580" width="11.75" style="445" customWidth="1"/>
    <col min="2581" max="2581" width="0" style="445" hidden="1" customWidth="1"/>
    <col min="2582" max="2582" width="3.75" style="445" customWidth="1"/>
    <col min="2583" max="2583" width="11.125" style="445" bestFit="1" customWidth="1"/>
    <col min="2584" max="2816" width="10.625" style="445"/>
    <col min="2817" max="2824" width="0" style="445" hidden="1" customWidth="1"/>
    <col min="2825" max="2827" width="3.75" style="445" customWidth="1"/>
    <col min="2828" max="2828" width="12.75" style="445" customWidth="1"/>
    <col min="2829" max="2829" width="51.125" style="445" customWidth="1"/>
    <col min="2830" max="2830" width="0" style="445" hidden="1" customWidth="1"/>
    <col min="2831" max="2831" width="18.75" style="445" customWidth="1"/>
    <col min="2832" max="2833" width="0" style="445" hidden="1" customWidth="1"/>
    <col min="2834" max="2834" width="11.75" style="445" customWidth="1"/>
    <col min="2835" max="2835" width="6.375" style="445" bestFit="1" customWidth="1"/>
    <col min="2836" max="2836" width="11.75" style="445" customWidth="1"/>
    <col min="2837" max="2837" width="0" style="445" hidden="1" customWidth="1"/>
    <col min="2838" max="2838" width="3.75" style="445" customWidth="1"/>
    <col min="2839" max="2839" width="11.125" style="445" bestFit="1" customWidth="1"/>
    <col min="2840" max="3072" width="10.625" style="445"/>
    <col min="3073" max="3080" width="0" style="445" hidden="1" customWidth="1"/>
    <col min="3081" max="3083" width="3.75" style="445" customWidth="1"/>
    <col min="3084" max="3084" width="12.75" style="445" customWidth="1"/>
    <col min="3085" max="3085" width="51.125" style="445" customWidth="1"/>
    <col min="3086" max="3086" width="0" style="445" hidden="1" customWidth="1"/>
    <col min="3087" max="3087" width="18.75" style="445" customWidth="1"/>
    <col min="3088" max="3089" width="0" style="445" hidden="1" customWidth="1"/>
    <col min="3090" max="3090" width="11.75" style="445" customWidth="1"/>
    <col min="3091" max="3091" width="6.375" style="445" bestFit="1" customWidth="1"/>
    <col min="3092" max="3092" width="11.75" style="445" customWidth="1"/>
    <col min="3093" max="3093" width="0" style="445" hidden="1" customWidth="1"/>
    <col min="3094" max="3094" width="3.75" style="445" customWidth="1"/>
    <col min="3095" max="3095" width="11.125" style="445" bestFit="1" customWidth="1"/>
    <col min="3096" max="3328" width="10.625" style="445"/>
    <col min="3329" max="3336" width="0" style="445" hidden="1" customWidth="1"/>
    <col min="3337" max="3339" width="3.75" style="445" customWidth="1"/>
    <col min="3340" max="3340" width="12.75" style="445" customWidth="1"/>
    <col min="3341" max="3341" width="51.125" style="445" customWidth="1"/>
    <col min="3342" max="3342" width="0" style="445" hidden="1" customWidth="1"/>
    <col min="3343" max="3343" width="18.75" style="445" customWidth="1"/>
    <col min="3344" max="3345" width="0" style="445" hidden="1" customWidth="1"/>
    <col min="3346" max="3346" width="11.75" style="445" customWidth="1"/>
    <col min="3347" max="3347" width="6.375" style="445" bestFit="1" customWidth="1"/>
    <col min="3348" max="3348" width="11.75" style="445" customWidth="1"/>
    <col min="3349" max="3349" width="0" style="445" hidden="1" customWidth="1"/>
    <col min="3350" max="3350" width="3.75" style="445" customWidth="1"/>
    <col min="3351" max="3351" width="11.125" style="445" bestFit="1" customWidth="1"/>
    <col min="3352" max="3584" width="10.625" style="445"/>
    <col min="3585" max="3592" width="0" style="445" hidden="1" customWidth="1"/>
    <col min="3593" max="3595" width="3.75" style="445" customWidth="1"/>
    <col min="3596" max="3596" width="12.75" style="445" customWidth="1"/>
    <col min="3597" max="3597" width="51.125" style="445" customWidth="1"/>
    <col min="3598" max="3598" width="0" style="445" hidden="1" customWidth="1"/>
    <col min="3599" max="3599" width="18.75" style="445" customWidth="1"/>
    <col min="3600" max="3601" width="0" style="445" hidden="1" customWidth="1"/>
    <col min="3602" max="3602" width="11.75" style="445" customWidth="1"/>
    <col min="3603" max="3603" width="6.375" style="445" bestFit="1" customWidth="1"/>
    <col min="3604" max="3604" width="11.75" style="445" customWidth="1"/>
    <col min="3605" max="3605" width="0" style="445" hidden="1" customWidth="1"/>
    <col min="3606" max="3606" width="3.75" style="445" customWidth="1"/>
    <col min="3607" max="3607" width="11.125" style="445" bestFit="1" customWidth="1"/>
    <col min="3608" max="3840" width="10.625" style="445"/>
    <col min="3841" max="3848" width="0" style="445" hidden="1" customWidth="1"/>
    <col min="3849" max="3851" width="3.75" style="445" customWidth="1"/>
    <col min="3852" max="3852" width="12.75" style="445" customWidth="1"/>
    <col min="3853" max="3853" width="51.125" style="445" customWidth="1"/>
    <col min="3854" max="3854" width="0" style="445" hidden="1" customWidth="1"/>
    <col min="3855" max="3855" width="18.75" style="445" customWidth="1"/>
    <col min="3856" max="3857" width="0" style="445" hidden="1" customWidth="1"/>
    <col min="3858" max="3858" width="11.75" style="445" customWidth="1"/>
    <col min="3859" max="3859" width="6.375" style="445" bestFit="1" customWidth="1"/>
    <col min="3860" max="3860" width="11.75" style="445" customWidth="1"/>
    <col min="3861" max="3861" width="0" style="445" hidden="1" customWidth="1"/>
    <col min="3862" max="3862" width="3.75" style="445" customWidth="1"/>
    <col min="3863" max="3863" width="11.125" style="445" bestFit="1" customWidth="1"/>
    <col min="3864" max="4096" width="10.625" style="445"/>
    <col min="4097" max="4104" width="0" style="445" hidden="1" customWidth="1"/>
    <col min="4105" max="4107" width="3.75" style="445" customWidth="1"/>
    <col min="4108" max="4108" width="12.75" style="445" customWidth="1"/>
    <col min="4109" max="4109" width="51.125" style="445" customWidth="1"/>
    <col min="4110" max="4110" width="0" style="445" hidden="1" customWidth="1"/>
    <col min="4111" max="4111" width="18.75" style="445" customWidth="1"/>
    <col min="4112" max="4113" width="0" style="445" hidden="1" customWidth="1"/>
    <col min="4114" max="4114" width="11.75" style="445" customWidth="1"/>
    <col min="4115" max="4115" width="6.375" style="445" bestFit="1" customWidth="1"/>
    <col min="4116" max="4116" width="11.75" style="445" customWidth="1"/>
    <col min="4117" max="4117" width="0" style="445" hidden="1" customWidth="1"/>
    <col min="4118" max="4118" width="3.75" style="445" customWidth="1"/>
    <col min="4119" max="4119" width="11.125" style="445" bestFit="1" customWidth="1"/>
    <col min="4120" max="4352" width="10.625" style="445"/>
    <col min="4353" max="4360" width="0" style="445" hidden="1" customWidth="1"/>
    <col min="4361" max="4363" width="3.75" style="445" customWidth="1"/>
    <col min="4364" max="4364" width="12.75" style="445" customWidth="1"/>
    <col min="4365" max="4365" width="51.125" style="445" customWidth="1"/>
    <col min="4366" max="4366" width="0" style="445" hidden="1" customWidth="1"/>
    <col min="4367" max="4367" width="18.75" style="445" customWidth="1"/>
    <col min="4368" max="4369" width="0" style="445" hidden="1" customWidth="1"/>
    <col min="4370" max="4370" width="11.75" style="445" customWidth="1"/>
    <col min="4371" max="4371" width="6.375" style="445" bestFit="1" customWidth="1"/>
    <col min="4372" max="4372" width="11.75" style="445" customWidth="1"/>
    <col min="4373" max="4373" width="0" style="445" hidden="1" customWidth="1"/>
    <col min="4374" max="4374" width="3.75" style="445" customWidth="1"/>
    <col min="4375" max="4375" width="11.125" style="445" bestFit="1" customWidth="1"/>
    <col min="4376" max="4608" width="10.625" style="445"/>
    <col min="4609" max="4616" width="0" style="445" hidden="1" customWidth="1"/>
    <col min="4617" max="4619" width="3.75" style="445" customWidth="1"/>
    <col min="4620" max="4620" width="12.75" style="445" customWidth="1"/>
    <col min="4621" max="4621" width="51.125" style="445" customWidth="1"/>
    <col min="4622" max="4622" width="0" style="445" hidden="1" customWidth="1"/>
    <col min="4623" max="4623" width="18.75" style="445" customWidth="1"/>
    <col min="4624" max="4625" width="0" style="445" hidden="1" customWidth="1"/>
    <col min="4626" max="4626" width="11.75" style="445" customWidth="1"/>
    <col min="4627" max="4627" width="6.375" style="445" bestFit="1" customWidth="1"/>
    <col min="4628" max="4628" width="11.75" style="445" customWidth="1"/>
    <col min="4629" max="4629" width="0" style="445" hidden="1" customWidth="1"/>
    <col min="4630" max="4630" width="3.75" style="445" customWidth="1"/>
    <col min="4631" max="4631" width="11.125" style="445" bestFit="1" customWidth="1"/>
    <col min="4632" max="4864" width="10.625" style="445"/>
    <col min="4865" max="4872" width="0" style="445" hidden="1" customWidth="1"/>
    <col min="4873" max="4875" width="3.75" style="445" customWidth="1"/>
    <col min="4876" max="4876" width="12.75" style="445" customWidth="1"/>
    <col min="4877" max="4877" width="51.125" style="445" customWidth="1"/>
    <col min="4878" max="4878" width="0" style="445" hidden="1" customWidth="1"/>
    <col min="4879" max="4879" width="18.75" style="445" customWidth="1"/>
    <col min="4880" max="4881" width="0" style="445" hidden="1" customWidth="1"/>
    <col min="4882" max="4882" width="11.75" style="445" customWidth="1"/>
    <col min="4883" max="4883" width="6.375" style="445" bestFit="1" customWidth="1"/>
    <col min="4884" max="4884" width="11.75" style="445" customWidth="1"/>
    <col min="4885" max="4885" width="0" style="445" hidden="1" customWidth="1"/>
    <col min="4886" max="4886" width="3.75" style="445" customWidth="1"/>
    <col min="4887" max="4887" width="11.125" style="445" bestFit="1" customWidth="1"/>
    <col min="4888" max="5120" width="10.625" style="445"/>
    <col min="5121" max="5128" width="0" style="445" hidden="1" customWidth="1"/>
    <col min="5129" max="5131" width="3.75" style="445" customWidth="1"/>
    <col min="5132" max="5132" width="12.75" style="445" customWidth="1"/>
    <col min="5133" max="5133" width="51.125" style="445" customWidth="1"/>
    <col min="5134" max="5134" width="0" style="445" hidden="1" customWidth="1"/>
    <col min="5135" max="5135" width="18.75" style="445" customWidth="1"/>
    <col min="5136" max="5137" width="0" style="445" hidden="1" customWidth="1"/>
    <col min="5138" max="5138" width="11.75" style="445" customWidth="1"/>
    <col min="5139" max="5139" width="6.375" style="445" bestFit="1" customWidth="1"/>
    <col min="5140" max="5140" width="11.75" style="445" customWidth="1"/>
    <col min="5141" max="5141" width="0" style="445" hidden="1" customWidth="1"/>
    <col min="5142" max="5142" width="3.75" style="445" customWidth="1"/>
    <col min="5143" max="5143" width="11.125" style="445" bestFit="1" customWidth="1"/>
    <col min="5144" max="5376" width="10.625" style="445"/>
    <col min="5377" max="5384" width="0" style="445" hidden="1" customWidth="1"/>
    <col min="5385" max="5387" width="3.75" style="445" customWidth="1"/>
    <col min="5388" max="5388" width="12.75" style="445" customWidth="1"/>
    <col min="5389" max="5389" width="51.125" style="445" customWidth="1"/>
    <col min="5390" max="5390" width="0" style="445" hidden="1" customWidth="1"/>
    <col min="5391" max="5391" width="18.75" style="445" customWidth="1"/>
    <col min="5392" max="5393" width="0" style="445" hidden="1" customWidth="1"/>
    <col min="5394" max="5394" width="11.75" style="445" customWidth="1"/>
    <col min="5395" max="5395" width="6.375" style="445" bestFit="1" customWidth="1"/>
    <col min="5396" max="5396" width="11.75" style="445" customWidth="1"/>
    <col min="5397" max="5397" width="0" style="445" hidden="1" customWidth="1"/>
    <col min="5398" max="5398" width="3.75" style="445" customWidth="1"/>
    <col min="5399" max="5399" width="11.125" style="445" bestFit="1" customWidth="1"/>
    <col min="5400" max="5632" width="10.625" style="445"/>
    <col min="5633" max="5640" width="0" style="445" hidden="1" customWidth="1"/>
    <col min="5641" max="5643" width="3.75" style="445" customWidth="1"/>
    <col min="5644" max="5644" width="12.75" style="445" customWidth="1"/>
    <col min="5645" max="5645" width="51.125" style="445" customWidth="1"/>
    <col min="5646" max="5646" width="0" style="445" hidden="1" customWidth="1"/>
    <col min="5647" max="5647" width="18.75" style="445" customWidth="1"/>
    <col min="5648" max="5649" width="0" style="445" hidden="1" customWidth="1"/>
    <col min="5650" max="5650" width="11.75" style="445" customWidth="1"/>
    <col min="5651" max="5651" width="6.375" style="445" bestFit="1" customWidth="1"/>
    <col min="5652" max="5652" width="11.75" style="445" customWidth="1"/>
    <col min="5653" max="5653" width="0" style="445" hidden="1" customWidth="1"/>
    <col min="5654" max="5654" width="3.75" style="445" customWidth="1"/>
    <col min="5655" max="5655" width="11.125" style="445" bestFit="1" customWidth="1"/>
    <col min="5656" max="5888" width="10.625" style="445"/>
    <col min="5889" max="5896" width="0" style="445" hidden="1" customWidth="1"/>
    <col min="5897" max="5899" width="3.75" style="445" customWidth="1"/>
    <col min="5900" max="5900" width="12.75" style="445" customWidth="1"/>
    <col min="5901" max="5901" width="51.125" style="445" customWidth="1"/>
    <col min="5902" max="5902" width="0" style="445" hidden="1" customWidth="1"/>
    <col min="5903" max="5903" width="18.75" style="445" customWidth="1"/>
    <col min="5904" max="5905" width="0" style="445" hidden="1" customWidth="1"/>
    <col min="5906" max="5906" width="11.75" style="445" customWidth="1"/>
    <col min="5907" max="5907" width="6.375" style="445" bestFit="1" customWidth="1"/>
    <col min="5908" max="5908" width="11.75" style="445" customWidth="1"/>
    <col min="5909" max="5909" width="0" style="445" hidden="1" customWidth="1"/>
    <col min="5910" max="5910" width="3.75" style="445" customWidth="1"/>
    <col min="5911" max="5911" width="11.125" style="445" bestFit="1" customWidth="1"/>
    <col min="5912" max="6144" width="10.625" style="445"/>
    <col min="6145" max="6152" width="0" style="445" hidden="1" customWidth="1"/>
    <col min="6153" max="6155" width="3.75" style="445" customWidth="1"/>
    <col min="6156" max="6156" width="12.75" style="445" customWidth="1"/>
    <col min="6157" max="6157" width="51.125" style="445" customWidth="1"/>
    <col min="6158" max="6158" width="0" style="445" hidden="1" customWidth="1"/>
    <col min="6159" max="6159" width="18.75" style="445" customWidth="1"/>
    <col min="6160" max="6161" width="0" style="445" hidden="1" customWidth="1"/>
    <col min="6162" max="6162" width="11.75" style="445" customWidth="1"/>
    <col min="6163" max="6163" width="6.375" style="445" bestFit="1" customWidth="1"/>
    <col min="6164" max="6164" width="11.75" style="445" customWidth="1"/>
    <col min="6165" max="6165" width="0" style="445" hidden="1" customWidth="1"/>
    <col min="6166" max="6166" width="3.75" style="445" customWidth="1"/>
    <col min="6167" max="6167" width="11.125" style="445" bestFit="1" customWidth="1"/>
    <col min="6168" max="6400" width="10.625" style="445"/>
    <col min="6401" max="6408" width="0" style="445" hidden="1" customWidth="1"/>
    <col min="6409" max="6411" width="3.75" style="445" customWidth="1"/>
    <col min="6412" max="6412" width="12.75" style="445" customWidth="1"/>
    <col min="6413" max="6413" width="51.125" style="445" customWidth="1"/>
    <col min="6414" max="6414" width="0" style="445" hidden="1" customWidth="1"/>
    <col min="6415" max="6415" width="18.75" style="445" customWidth="1"/>
    <col min="6416" max="6417" width="0" style="445" hidden="1" customWidth="1"/>
    <col min="6418" max="6418" width="11.75" style="445" customWidth="1"/>
    <col min="6419" max="6419" width="6.375" style="445" bestFit="1" customWidth="1"/>
    <col min="6420" max="6420" width="11.75" style="445" customWidth="1"/>
    <col min="6421" max="6421" width="0" style="445" hidden="1" customWidth="1"/>
    <col min="6422" max="6422" width="3.75" style="445" customWidth="1"/>
    <col min="6423" max="6423" width="11.125" style="445" bestFit="1" customWidth="1"/>
    <col min="6424" max="6656" width="10.625" style="445"/>
    <col min="6657" max="6664" width="0" style="445" hidden="1" customWidth="1"/>
    <col min="6665" max="6667" width="3.75" style="445" customWidth="1"/>
    <col min="6668" max="6668" width="12.75" style="445" customWidth="1"/>
    <col min="6669" max="6669" width="51.125" style="445" customWidth="1"/>
    <col min="6670" max="6670" width="0" style="445" hidden="1" customWidth="1"/>
    <col min="6671" max="6671" width="18.75" style="445" customWidth="1"/>
    <col min="6672" max="6673" width="0" style="445" hidden="1" customWidth="1"/>
    <col min="6674" max="6674" width="11.75" style="445" customWidth="1"/>
    <col min="6675" max="6675" width="6.375" style="445" bestFit="1" customWidth="1"/>
    <col min="6676" max="6676" width="11.75" style="445" customWidth="1"/>
    <col min="6677" max="6677" width="0" style="445" hidden="1" customWidth="1"/>
    <col min="6678" max="6678" width="3.75" style="445" customWidth="1"/>
    <col min="6679" max="6679" width="11.125" style="445" bestFit="1" customWidth="1"/>
    <col min="6680" max="6912" width="10.625" style="445"/>
    <col min="6913" max="6920" width="0" style="445" hidden="1" customWidth="1"/>
    <col min="6921" max="6923" width="3.75" style="445" customWidth="1"/>
    <col min="6924" max="6924" width="12.75" style="445" customWidth="1"/>
    <col min="6925" max="6925" width="51.125" style="445" customWidth="1"/>
    <col min="6926" max="6926" width="0" style="445" hidden="1" customWidth="1"/>
    <col min="6927" max="6927" width="18.75" style="445" customWidth="1"/>
    <col min="6928" max="6929" width="0" style="445" hidden="1" customWidth="1"/>
    <col min="6930" max="6930" width="11.75" style="445" customWidth="1"/>
    <col min="6931" max="6931" width="6.375" style="445" bestFit="1" customWidth="1"/>
    <col min="6932" max="6932" width="11.75" style="445" customWidth="1"/>
    <col min="6933" max="6933" width="0" style="445" hidden="1" customWidth="1"/>
    <col min="6934" max="6934" width="3.75" style="445" customWidth="1"/>
    <col min="6935" max="6935" width="11.125" style="445" bestFit="1" customWidth="1"/>
    <col min="6936" max="7168" width="10.625" style="445"/>
    <col min="7169" max="7176" width="0" style="445" hidden="1" customWidth="1"/>
    <col min="7177" max="7179" width="3.75" style="445" customWidth="1"/>
    <col min="7180" max="7180" width="12.75" style="445" customWidth="1"/>
    <col min="7181" max="7181" width="51.125" style="445" customWidth="1"/>
    <col min="7182" max="7182" width="0" style="445" hidden="1" customWidth="1"/>
    <col min="7183" max="7183" width="18.75" style="445" customWidth="1"/>
    <col min="7184" max="7185" width="0" style="445" hidden="1" customWidth="1"/>
    <col min="7186" max="7186" width="11.75" style="445" customWidth="1"/>
    <col min="7187" max="7187" width="6.375" style="445" bestFit="1" customWidth="1"/>
    <col min="7188" max="7188" width="11.75" style="445" customWidth="1"/>
    <col min="7189" max="7189" width="0" style="445" hidden="1" customWidth="1"/>
    <col min="7190" max="7190" width="3.75" style="445" customWidth="1"/>
    <col min="7191" max="7191" width="11.125" style="445" bestFit="1" customWidth="1"/>
    <col min="7192" max="7424" width="10.625" style="445"/>
    <col min="7425" max="7432" width="0" style="445" hidden="1" customWidth="1"/>
    <col min="7433" max="7435" width="3.75" style="445" customWidth="1"/>
    <col min="7436" max="7436" width="12.75" style="445" customWidth="1"/>
    <col min="7437" max="7437" width="51.125" style="445" customWidth="1"/>
    <col min="7438" max="7438" width="0" style="445" hidden="1" customWidth="1"/>
    <col min="7439" max="7439" width="18.75" style="445" customWidth="1"/>
    <col min="7440" max="7441" width="0" style="445" hidden="1" customWidth="1"/>
    <col min="7442" max="7442" width="11.75" style="445" customWidth="1"/>
    <col min="7443" max="7443" width="6.375" style="445" bestFit="1" customWidth="1"/>
    <col min="7444" max="7444" width="11.75" style="445" customWidth="1"/>
    <col min="7445" max="7445" width="0" style="445" hidden="1" customWidth="1"/>
    <col min="7446" max="7446" width="3.75" style="445" customWidth="1"/>
    <col min="7447" max="7447" width="11.125" style="445" bestFit="1" customWidth="1"/>
    <col min="7448" max="7680" width="10.625" style="445"/>
    <col min="7681" max="7688" width="0" style="445" hidden="1" customWidth="1"/>
    <col min="7689" max="7691" width="3.75" style="445" customWidth="1"/>
    <col min="7692" max="7692" width="12.75" style="445" customWidth="1"/>
    <col min="7693" max="7693" width="51.125" style="445" customWidth="1"/>
    <col min="7694" max="7694" width="0" style="445" hidden="1" customWidth="1"/>
    <col min="7695" max="7695" width="18.75" style="445" customWidth="1"/>
    <col min="7696" max="7697" width="0" style="445" hidden="1" customWidth="1"/>
    <col min="7698" max="7698" width="11.75" style="445" customWidth="1"/>
    <col min="7699" max="7699" width="6.375" style="445" bestFit="1" customWidth="1"/>
    <col min="7700" max="7700" width="11.75" style="445" customWidth="1"/>
    <col min="7701" max="7701" width="0" style="445" hidden="1" customWidth="1"/>
    <col min="7702" max="7702" width="3.75" style="445" customWidth="1"/>
    <col min="7703" max="7703" width="11.125" style="445" bestFit="1" customWidth="1"/>
    <col min="7704" max="7936" width="10.625" style="445"/>
    <col min="7937" max="7944" width="0" style="445" hidden="1" customWidth="1"/>
    <col min="7945" max="7947" width="3.75" style="445" customWidth="1"/>
    <col min="7948" max="7948" width="12.75" style="445" customWidth="1"/>
    <col min="7949" max="7949" width="51.125" style="445" customWidth="1"/>
    <col min="7950" max="7950" width="0" style="445" hidden="1" customWidth="1"/>
    <col min="7951" max="7951" width="18.75" style="445" customWidth="1"/>
    <col min="7952" max="7953" width="0" style="445" hidden="1" customWidth="1"/>
    <col min="7954" max="7954" width="11.75" style="445" customWidth="1"/>
    <col min="7955" max="7955" width="6.375" style="445" bestFit="1" customWidth="1"/>
    <col min="7956" max="7956" width="11.75" style="445" customWidth="1"/>
    <col min="7957" max="7957" width="0" style="445" hidden="1" customWidth="1"/>
    <col min="7958" max="7958" width="3.75" style="445" customWidth="1"/>
    <col min="7959" max="7959" width="11.125" style="445" bestFit="1" customWidth="1"/>
    <col min="7960" max="8192" width="10.625" style="445"/>
    <col min="8193" max="8200" width="0" style="445" hidden="1" customWidth="1"/>
    <col min="8201" max="8203" width="3.75" style="445" customWidth="1"/>
    <col min="8204" max="8204" width="12.75" style="445" customWidth="1"/>
    <col min="8205" max="8205" width="51.125" style="445" customWidth="1"/>
    <col min="8206" max="8206" width="0" style="445" hidden="1" customWidth="1"/>
    <col min="8207" max="8207" width="18.75" style="445" customWidth="1"/>
    <col min="8208" max="8209" width="0" style="445" hidden="1" customWidth="1"/>
    <col min="8210" max="8210" width="11.75" style="445" customWidth="1"/>
    <col min="8211" max="8211" width="6.375" style="445" bestFit="1" customWidth="1"/>
    <col min="8212" max="8212" width="11.75" style="445" customWidth="1"/>
    <col min="8213" max="8213" width="0" style="445" hidden="1" customWidth="1"/>
    <col min="8214" max="8214" width="3.75" style="445" customWidth="1"/>
    <col min="8215" max="8215" width="11.125" style="445" bestFit="1" customWidth="1"/>
    <col min="8216" max="8448" width="10.625" style="445"/>
    <col min="8449" max="8456" width="0" style="445" hidden="1" customWidth="1"/>
    <col min="8457" max="8459" width="3.75" style="445" customWidth="1"/>
    <col min="8460" max="8460" width="12.75" style="445" customWidth="1"/>
    <col min="8461" max="8461" width="51.125" style="445" customWidth="1"/>
    <col min="8462" max="8462" width="0" style="445" hidden="1" customWidth="1"/>
    <col min="8463" max="8463" width="18.75" style="445" customWidth="1"/>
    <col min="8464" max="8465" width="0" style="445" hidden="1" customWidth="1"/>
    <col min="8466" max="8466" width="11.75" style="445" customWidth="1"/>
    <col min="8467" max="8467" width="6.375" style="445" bestFit="1" customWidth="1"/>
    <col min="8468" max="8468" width="11.75" style="445" customWidth="1"/>
    <col min="8469" max="8469" width="0" style="445" hidden="1" customWidth="1"/>
    <col min="8470" max="8470" width="3.75" style="445" customWidth="1"/>
    <col min="8471" max="8471" width="11.125" style="445" bestFit="1" customWidth="1"/>
    <col min="8472" max="8704" width="10.625" style="445"/>
    <col min="8705" max="8712" width="0" style="445" hidden="1" customWidth="1"/>
    <col min="8713" max="8715" width="3.75" style="445" customWidth="1"/>
    <col min="8716" max="8716" width="12.75" style="445" customWidth="1"/>
    <col min="8717" max="8717" width="51.125" style="445" customWidth="1"/>
    <col min="8718" max="8718" width="0" style="445" hidden="1" customWidth="1"/>
    <col min="8719" max="8719" width="18.75" style="445" customWidth="1"/>
    <col min="8720" max="8721" width="0" style="445" hidden="1" customWidth="1"/>
    <col min="8722" max="8722" width="11.75" style="445" customWidth="1"/>
    <col min="8723" max="8723" width="6.375" style="445" bestFit="1" customWidth="1"/>
    <col min="8724" max="8724" width="11.75" style="445" customWidth="1"/>
    <col min="8725" max="8725" width="0" style="445" hidden="1" customWidth="1"/>
    <col min="8726" max="8726" width="3.75" style="445" customWidth="1"/>
    <col min="8727" max="8727" width="11.125" style="445" bestFit="1" customWidth="1"/>
    <col min="8728" max="8960" width="10.625" style="445"/>
    <col min="8961" max="8968" width="0" style="445" hidden="1" customWidth="1"/>
    <col min="8969" max="8971" width="3.75" style="445" customWidth="1"/>
    <col min="8972" max="8972" width="12.75" style="445" customWidth="1"/>
    <col min="8973" max="8973" width="51.125" style="445" customWidth="1"/>
    <col min="8974" max="8974" width="0" style="445" hidden="1" customWidth="1"/>
    <col min="8975" max="8975" width="18.75" style="445" customWidth="1"/>
    <col min="8976" max="8977" width="0" style="445" hidden="1" customWidth="1"/>
    <col min="8978" max="8978" width="11.75" style="445" customWidth="1"/>
    <col min="8979" max="8979" width="6.375" style="445" bestFit="1" customWidth="1"/>
    <col min="8980" max="8980" width="11.75" style="445" customWidth="1"/>
    <col min="8981" max="8981" width="0" style="445" hidden="1" customWidth="1"/>
    <col min="8982" max="8982" width="3.75" style="445" customWidth="1"/>
    <col min="8983" max="8983" width="11.125" style="445" bestFit="1" customWidth="1"/>
    <col min="8984" max="9216" width="10.625" style="445"/>
    <col min="9217" max="9224" width="0" style="445" hidden="1" customWidth="1"/>
    <col min="9225" max="9227" width="3.75" style="445" customWidth="1"/>
    <col min="9228" max="9228" width="12.75" style="445" customWidth="1"/>
    <col min="9229" max="9229" width="51.125" style="445" customWidth="1"/>
    <col min="9230" max="9230" width="0" style="445" hidden="1" customWidth="1"/>
    <col min="9231" max="9231" width="18.75" style="445" customWidth="1"/>
    <col min="9232" max="9233" width="0" style="445" hidden="1" customWidth="1"/>
    <col min="9234" max="9234" width="11.75" style="445" customWidth="1"/>
    <col min="9235" max="9235" width="6.375" style="445" bestFit="1" customWidth="1"/>
    <col min="9236" max="9236" width="11.75" style="445" customWidth="1"/>
    <col min="9237" max="9237" width="0" style="445" hidden="1" customWidth="1"/>
    <col min="9238" max="9238" width="3.75" style="445" customWidth="1"/>
    <col min="9239" max="9239" width="11.125" style="445" bestFit="1" customWidth="1"/>
    <col min="9240" max="9472" width="10.625" style="445"/>
    <col min="9473" max="9480" width="0" style="445" hidden="1" customWidth="1"/>
    <col min="9481" max="9483" width="3.75" style="445" customWidth="1"/>
    <col min="9484" max="9484" width="12.75" style="445" customWidth="1"/>
    <col min="9485" max="9485" width="51.125" style="445" customWidth="1"/>
    <col min="9486" max="9486" width="0" style="445" hidden="1" customWidth="1"/>
    <col min="9487" max="9487" width="18.75" style="445" customWidth="1"/>
    <col min="9488" max="9489" width="0" style="445" hidden="1" customWidth="1"/>
    <col min="9490" max="9490" width="11.75" style="445" customWidth="1"/>
    <col min="9491" max="9491" width="6.375" style="445" bestFit="1" customWidth="1"/>
    <col min="9492" max="9492" width="11.75" style="445" customWidth="1"/>
    <col min="9493" max="9493" width="0" style="445" hidden="1" customWidth="1"/>
    <col min="9494" max="9494" width="3.75" style="445" customWidth="1"/>
    <col min="9495" max="9495" width="11.125" style="445" bestFit="1" customWidth="1"/>
    <col min="9496" max="9728" width="10.625" style="445"/>
    <col min="9729" max="9736" width="0" style="445" hidden="1" customWidth="1"/>
    <col min="9737" max="9739" width="3.75" style="445" customWidth="1"/>
    <col min="9740" max="9740" width="12.75" style="445" customWidth="1"/>
    <col min="9741" max="9741" width="51.125" style="445" customWidth="1"/>
    <col min="9742" max="9742" width="0" style="445" hidden="1" customWidth="1"/>
    <col min="9743" max="9743" width="18.75" style="445" customWidth="1"/>
    <col min="9744" max="9745" width="0" style="445" hidden="1" customWidth="1"/>
    <col min="9746" max="9746" width="11.75" style="445" customWidth="1"/>
    <col min="9747" max="9747" width="6.375" style="445" bestFit="1" customWidth="1"/>
    <col min="9748" max="9748" width="11.75" style="445" customWidth="1"/>
    <col min="9749" max="9749" width="0" style="445" hidden="1" customWidth="1"/>
    <col min="9750" max="9750" width="3.75" style="445" customWidth="1"/>
    <col min="9751" max="9751" width="11.125" style="445" bestFit="1" customWidth="1"/>
    <col min="9752" max="9984" width="10.625" style="445"/>
    <col min="9985" max="9992" width="0" style="445" hidden="1" customWidth="1"/>
    <col min="9993" max="9995" width="3.75" style="445" customWidth="1"/>
    <col min="9996" max="9996" width="12.75" style="445" customWidth="1"/>
    <col min="9997" max="9997" width="51.125" style="445" customWidth="1"/>
    <col min="9998" max="9998" width="0" style="445" hidden="1" customWidth="1"/>
    <col min="9999" max="9999" width="18.75" style="445" customWidth="1"/>
    <col min="10000" max="10001" width="0" style="445" hidden="1" customWidth="1"/>
    <col min="10002" max="10002" width="11.75" style="445" customWidth="1"/>
    <col min="10003" max="10003" width="6.375" style="445" bestFit="1" customWidth="1"/>
    <col min="10004" max="10004" width="11.75" style="445" customWidth="1"/>
    <col min="10005" max="10005" width="0" style="445" hidden="1" customWidth="1"/>
    <col min="10006" max="10006" width="3.75" style="445" customWidth="1"/>
    <col min="10007" max="10007" width="11.125" style="445" bestFit="1" customWidth="1"/>
    <col min="10008" max="10240" width="10.625" style="445"/>
    <col min="10241" max="10248" width="0" style="445" hidden="1" customWidth="1"/>
    <col min="10249" max="10251" width="3.75" style="445" customWidth="1"/>
    <col min="10252" max="10252" width="12.75" style="445" customWidth="1"/>
    <col min="10253" max="10253" width="51.125" style="445" customWidth="1"/>
    <col min="10254" max="10254" width="0" style="445" hidden="1" customWidth="1"/>
    <col min="10255" max="10255" width="18.75" style="445" customWidth="1"/>
    <col min="10256" max="10257" width="0" style="445" hidden="1" customWidth="1"/>
    <col min="10258" max="10258" width="11.75" style="445" customWidth="1"/>
    <col min="10259" max="10259" width="6.375" style="445" bestFit="1" customWidth="1"/>
    <col min="10260" max="10260" width="11.75" style="445" customWidth="1"/>
    <col min="10261" max="10261" width="0" style="445" hidden="1" customWidth="1"/>
    <col min="10262" max="10262" width="3.75" style="445" customWidth="1"/>
    <col min="10263" max="10263" width="11.125" style="445" bestFit="1" customWidth="1"/>
    <col min="10264" max="10496" width="10.625" style="445"/>
    <col min="10497" max="10504" width="0" style="445" hidden="1" customWidth="1"/>
    <col min="10505" max="10507" width="3.75" style="445" customWidth="1"/>
    <col min="10508" max="10508" width="12.75" style="445" customWidth="1"/>
    <col min="10509" max="10509" width="51.125" style="445" customWidth="1"/>
    <col min="10510" max="10510" width="0" style="445" hidden="1" customWidth="1"/>
    <col min="10511" max="10511" width="18.75" style="445" customWidth="1"/>
    <col min="10512" max="10513" width="0" style="445" hidden="1" customWidth="1"/>
    <col min="10514" max="10514" width="11.75" style="445" customWidth="1"/>
    <col min="10515" max="10515" width="6.375" style="445" bestFit="1" customWidth="1"/>
    <col min="10516" max="10516" width="11.75" style="445" customWidth="1"/>
    <col min="10517" max="10517" width="0" style="445" hidden="1" customWidth="1"/>
    <col min="10518" max="10518" width="3.75" style="445" customWidth="1"/>
    <col min="10519" max="10519" width="11.125" style="445" bestFit="1" customWidth="1"/>
    <col min="10520" max="10752" width="10.625" style="445"/>
    <col min="10753" max="10760" width="0" style="445" hidden="1" customWidth="1"/>
    <col min="10761" max="10763" width="3.75" style="445" customWidth="1"/>
    <col min="10764" max="10764" width="12.75" style="445" customWidth="1"/>
    <col min="10765" max="10765" width="51.125" style="445" customWidth="1"/>
    <col min="10766" max="10766" width="0" style="445" hidden="1" customWidth="1"/>
    <col min="10767" max="10767" width="18.75" style="445" customWidth="1"/>
    <col min="10768" max="10769" width="0" style="445" hidden="1" customWidth="1"/>
    <col min="10770" max="10770" width="11.75" style="445" customWidth="1"/>
    <col min="10771" max="10771" width="6.375" style="445" bestFit="1" customWidth="1"/>
    <col min="10772" max="10772" width="11.75" style="445" customWidth="1"/>
    <col min="10773" max="10773" width="0" style="445" hidden="1" customWidth="1"/>
    <col min="10774" max="10774" width="3.75" style="445" customWidth="1"/>
    <col min="10775" max="10775" width="11.125" style="445" bestFit="1" customWidth="1"/>
    <col min="10776" max="11008" width="10.625" style="445"/>
    <col min="11009" max="11016" width="0" style="445" hidden="1" customWidth="1"/>
    <col min="11017" max="11019" width="3.75" style="445" customWidth="1"/>
    <col min="11020" max="11020" width="12.75" style="445" customWidth="1"/>
    <col min="11021" max="11021" width="51.125" style="445" customWidth="1"/>
    <col min="11022" max="11022" width="0" style="445" hidden="1" customWidth="1"/>
    <col min="11023" max="11023" width="18.75" style="445" customWidth="1"/>
    <col min="11024" max="11025" width="0" style="445" hidden="1" customWidth="1"/>
    <col min="11026" max="11026" width="11.75" style="445" customWidth="1"/>
    <col min="11027" max="11027" width="6.375" style="445" bestFit="1" customWidth="1"/>
    <col min="11028" max="11028" width="11.75" style="445" customWidth="1"/>
    <col min="11029" max="11029" width="0" style="445" hidden="1" customWidth="1"/>
    <col min="11030" max="11030" width="3.75" style="445" customWidth="1"/>
    <col min="11031" max="11031" width="11.125" style="445" bestFit="1" customWidth="1"/>
    <col min="11032" max="11264" width="10.625" style="445"/>
    <col min="11265" max="11272" width="0" style="445" hidden="1" customWidth="1"/>
    <col min="11273" max="11275" width="3.75" style="445" customWidth="1"/>
    <col min="11276" max="11276" width="12.75" style="445" customWidth="1"/>
    <col min="11277" max="11277" width="51.125" style="445" customWidth="1"/>
    <col min="11278" max="11278" width="0" style="445" hidden="1" customWidth="1"/>
    <col min="11279" max="11279" width="18.75" style="445" customWidth="1"/>
    <col min="11280" max="11281" width="0" style="445" hidden="1" customWidth="1"/>
    <col min="11282" max="11282" width="11.75" style="445" customWidth="1"/>
    <col min="11283" max="11283" width="6.375" style="445" bestFit="1" customWidth="1"/>
    <col min="11284" max="11284" width="11.75" style="445" customWidth="1"/>
    <col min="11285" max="11285" width="0" style="445" hidden="1" customWidth="1"/>
    <col min="11286" max="11286" width="3.75" style="445" customWidth="1"/>
    <col min="11287" max="11287" width="11.125" style="445" bestFit="1" customWidth="1"/>
    <col min="11288" max="11520" width="10.625" style="445"/>
    <col min="11521" max="11528" width="0" style="445" hidden="1" customWidth="1"/>
    <col min="11529" max="11531" width="3.75" style="445" customWidth="1"/>
    <col min="11532" max="11532" width="12.75" style="445" customWidth="1"/>
    <col min="11533" max="11533" width="51.125" style="445" customWidth="1"/>
    <col min="11534" max="11534" width="0" style="445" hidden="1" customWidth="1"/>
    <col min="11535" max="11535" width="18.75" style="445" customWidth="1"/>
    <col min="11536" max="11537" width="0" style="445" hidden="1" customWidth="1"/>
    <col min="11538" max="11538" width="11.75" style="445" customWidth="1"/>
    <col min="11539" max="11539" width="6.375" style="445" bestFit="1" customWidth="1"/>
    <col min="11540" max="11540" width="11.75" style="445" customWidth="1"/>
    <col min="11541" max="11541" width="0" style="445" hidden="1" customWidth="1"/>
    <col min="11542" max="11542" width="3.75" style="445" customWidth="1"/>
    <col min="11543" max="11543" width="11.125" style="445" bestFit="1" customWidth="1"/>
    <col min="11544" max="11776" width="10.625" style="445"/>
    <col min="11777" max="11784" width="0" style="445" hidden="1" customWidth="1"/>
    <col min="11785" max="11787" width="3.75" style="445" customWidth="1"/>
    <col min="11788" max="11788" width="12.75" style="445" customWidth="1"/>
    <col min="11789" max="11789" width="51.125" style="445" customWidth="1"/>
    <col min="11790" max="11790" width="0" style="445" hidden="1" customWidth="1"/>
    <col min="11791" max="11791" width="18.75" style="445" customWidth="1"/>
    <col min="11792" max="11793" width="0" style="445" hidden="1" customWidth="1"/>
    <col min="11794" max="11794" width="11.75" style="445" customWidth="1"/>
    <col min="11795" max="11795" width="6.375" style="445" bestFit="1" customWidth="1"/>
    <col min="11796" max="11796" width="11.75" style="445" customWidth="1"/>
    <col min="11797" max="11797" width="0" style="445" hidden="1" customWidth="1"/>
    <col min="11798" max="11798" width="3.75" style="445" customWidth="1"/>
    <col min="11799" max="11799" width="11.125" style="445" bestFit="1" customWidth="1"/>
    <col min="11800" max="12032" width="10.625" style="445"/>
    <col min="12033" max="12040" width="0" style="445" hidden="1" customWidth="1"/>
    <col min="12041" max="12043" width="3.75" style="445" customWidth="1"/>
    <col min="12044" max="12044" width="12.75" style="445" customWidth="1"/>
    <col min="12045" max="12045" width="51.125" style="445" customWidth="1"/>
    <col min="12046" max="12046" width="0" style="445" hidden="1" customWidth="1"/>
    <col min="12047" max="12047" width="18.75" style="445" customWidth="1"/>
    <col min="12048" max="12049" width="0" style="445" hidden="1" customWidth="1"/>
    <col min="12050" max="12050" width="11.75" style="445" customWidth="1"/>
    <col min="12051" max="12051" width="6.375" style="445" bestFit="1" customWidth="1"/>
    <col min="12052" max="12052" width="11.75" style="445" customWidth="1"/>
    <col min="12053" max="12053" width="0" style="445" hidden="1" customWidth="1"/>
    <col min="12054" max="12054" width="3.75" style="445" customWidth="1"/>
    <col min="12055" max="12055" width="11.125" style="445" bestFit="1" customWidth="1"/>
    <col min="12056" max="12288" width="10.625" style="445"/>
    <col min="12289" max="12296" width="0" style="445" hidden="1" customWidth="1"/>
    <col min="12297" max="12299" width="3.75" style="445" customWidth="1"/>
    <col min="12300" max="12300" width="12.75" style="445" customWidth="1"/>
    <col min="12301" max="12301" width="51.125" style="445" customWidth="1"/>
    <col min="12302" max="12302" width="0" style="445" hidden="1" customWidth="1"/>
    <col min="12303" max="12303" width="18.75" style="445" customWidth="1"/>
    <col min="12304" max="12305" width="0" style="445" hidden="1" customWidth="1"/>
    <col min="12306" max="12306" width="11.75" style="445" customWidth="1"/>
    <col min="12307" max="12307" width="6.375" style="445" bestFit="1" customWidth="1"/>
    <col min="12308" max="12308" width="11.75" style="445" customWidth="1"/>
    <col min="12309" max="12309" width="0" style="445" hidden="1" customWidth="1"/>
    <col min="12310" max="12310" width="3.75" style="445" customWidth="1"/>
    <col min="12311" max="12311" width="11.125" style="445" bestFit="1" customWidth="1"/>
    <col min="12312" max="12544" width="10.625" style="445"/>
    <col min="12545" max="12552" width="0" style="445" hidden="1" customWidth="1"/>
    <col min="12553" max="12555" width="3.75" style="445" customWidth="1"/>
    <col min="12556" max="12556" width="12.75" style="445" customWidth="1"/>
    <col min="12557" max="12557" width="51.125" style="445" customWidth="1"/>
    <col min="12558" max="12558" width="0" style="445" hidden="1" customWidth="1"/>
    <col min="12559" max="12559" width="18.75" style="445" customWidth="1"/>
    <col min="12560" max="12561" width="0" style="445" hidden="1" customWidth="1"/>
    <col min="12562" max="12562" width="11.75" style="445" customWidth="1"/>
    <col min="12563" max="12563" width="6.375" style="445" bestFit="1" customWidth="1"/>
    <col min="12564" max="12564" width="11.75" style="445" customWidth="1"/>
    <col min="12565" max="12565" width="0" style="445" hidden="1" customWidth="1"/>
    <col min="12566" max="12566" width="3.75" style="445" customWidth="1"/>
    <col min="12567" max="12567" width="11.125" style="445" bestFit="1" customWidth="1"/>
    <col min="12568" max="12800" width="10.625" style="445"/>
    <col min="12801" max="12808" width="0" style="445" hidden="1" customWidth="1"/>
    <col min="12809" max="12811" width="3.75" style="445" customWidth="1"/>
    <col min="12812" max="12812" width="12.75" style="445" customWidth="1"/>
    <col min="12813" max="12813" width="51.125" style="445" customWidth="1"/>
    <col min="12814" max="12814" width="0" style="445" hidden="1" customWidth="1"/>
    <col min="12815" max="12815" width="18.75" style="445" customWidth="1"/>
    <col min="12816" max="12817" width="0" style="445" hidden="1" customWidth="1"/>
    <col min="12818" max="12818" width="11.75" style="445" customWidth="1"/>
    <col min="12819" max="12819" width="6.375" style="445" bestFit="1" customWidth="1"/>
    <col min="12820" max="12820" width="11.75" style="445" customWidth="1"/>
    <col min="12821" max="12821" width="0" style="445" hidden="1" customWidth="1"/>
    <col min="12822" max="12822" width="3.75" style="445" customWidth="1"/>
    <col min="12823" max="12823" width="11.125" style="445" bestFit="1" customWidth="1"/>
    <col min="12824" max="13056" width="10.625" style="445"/>
    <col min="13057" max="13064" width="0" style="445" hidden="1" customWidth="1"/>
    <col min="13065" max="13067" width="3.75" style="445" customWidth="1"/>
    <col min="13068" max="13068" width="12.75" style="445" customWidth="1"/>
    <col min="13069" max="13069" width="51.125" style="445" customWidth="1"/>
    <col min="13070" max="13070" width="0" style="445" hidden="1" customWidth="1"/>
    <col min="13071" max="13071" width="18.75" style="445" customWidth="1"/>
    <col min="13072" max="13073" width="0" style="445" hidden="1" customWidth="1"/>
    <col min="13074" max="13074" width="11.75" style="445" customWidth="1"/>
    <col min="13075" max="13075" width="6.375" style="445" bestFit="1" customWidth="1"/>
    <col min="13076" max="13076" width="11.75" style="445" customWidth="1"/>
    <col min="13077" max="13077" width="0" style="445" hidden="1" customWidth="1"/>
    <col min="13078" max="13078" width="3.75" style="445" customWidth="1"/>
    <col min="13079" max="13079" width="11.125" style="445" bestFit="1" customWidth="1"/>
    <col min="13080" max="13312" width="10.625" style="445"/>
    <col min="13313" max="13320" width="0" style="445" hidden="1" customWidth="1"/>
    <col min="13321" max="13323" width="3.75" style="445" customWidth="1"/>
    <col min="13324" max="13324" width="12.75" style="445" customWidth="1"/>
    <col min="13325" max="13325" width="51.125" style="445" customWidth="1"/>
    <col min="13326" max="13326" width="0" style="445" hidden="1" customWidth="1"/>
    <col min="13327" max="13327" width="18.75" style="445" customWidth="1"/>
    <col min="13328" max="13329" width="0" style="445" hidden="1" customWidth="1"/>
    <col min="13330" max="13330" width="11.75" style="445" customWidth="1"/>
    <col min="13331" max="13331" width="6.375" style="445" bestFit="1" customWidth="1"/>
    <col min="13332" max="13332" width="11.75" style="445" customWidth="1"/>
    <col min="13333" max="13333" width="0" style="445" hidden="1" customWidth="1"/>
    <col min="13334" max="13334" width="3.75" style="445" customWidth="1"/>
    <col min="13335" max="13335" width="11.125" style="445" bestFit="1" customWidth="1"/>
    <col min="13336" max="13568" width="10.625" style="445"/>
    <col min="13569" max="13576" width="0" style="445" hidden="1" customWidth="1"/>
    <col min="13577" max="13579" width="3.75" style="445" customWidth="1"/>
    <col min="13580" max="13580" width="12.75" style="445" customWidth="1"/>
    <col min="13581" max="13581" width="51.125" style="445" customWidth="1"/>
    <col min="13582" max="13582" width="0" style="445" hidden="1" customWidth="1"/>
    <col min="13583" max="13583" width="18.75" style="445" customWidth="1"/>
    <col min="13584" max="13585" width="0" style="445" hidden="1" customWidth="1"/>
    <col min="13586" max="13586" width="11.75" style="445" customWidth="1"/>
    <col min="13587" max="13587" width="6.375" style="445" bestFit="1" customWidth="1"/>
    <col min="13588" max="13588" width="11.75" style="445" customWidth="1"/>
    <col min="13589" max="13589" width="0" style="445" hidden="1" customWidth="1"/>
    <col min="13590" max="13590" width="3.75" style="445" customWidth="1"/>
    <col min="13591" max="13591" width="11.125" style="445" bestFit="1" customWidth="1"/>
    <col min="13592" max="13824" width="10.625" style="445"/>
    <col min="13825" max="13832" width="0" style="445" hidden="1" customWidth="1"/>
    <col min="13833" max="13835" width="3.75" style="445" customWidth="1"/>
    <col min="13836" max="13836" width="12.75" style="445" customWidth="1"/>
    <col min="13837" max="13837" width="51.125" style="445" customWidth="1"/>
    <col min="13838" max="13838" width="0" style="445" hidden="1" customWidth="1"/>
    <col min="13839" max="13839" width="18.75" style="445" customWidth="1"/>
    <col min="13840" max="13841" width="0" style="445" hidden="1" customWidth="1"/>
    <col min="13842" max="13842" width="11.75" style="445" customWidth="1"/>
    <col min="13843" max="13843" width="6.375" style="445" bestFit="1" customWidth="1"/>
    <col min="13844" max="13844" width="11.75" style="445" customWidth="1"/>
    <col min="13845" max="13845" width="0" style="445" hidden="1" customWidth="1"/>
    <col min="13846" max="13846" width="3.75" style="445" customWidth="1"/>
    <col min="13847" max="13847" width="11.125" style="445" bestFit="1" customWidth="1"/>
    <col min="13848" max="14080" width="10.625" style="445"/>
    <col min="14081" max="14088" width="0" style="445" hidden="1" customWidth="1"/>
    <col min="14089" max="14091" width="3.75" style="445" customWidth="1"/>
    <col min="14092" max="14092" width="12.75" style="445" customWidth="1"/>
    <col min="14093" max="14093" width="51.125" style="445" customWidth="1"/>
    <col min="14094" max="14094" width="0" style="445" hidden="1" customWidth="1"/>
    <col min="14095" max="14095" width="18.75" style="445" customWidth="1"/>
    <col min="14096" max="14097" width="0" style="445" hidden="1" customWidth="1"/>
    <col min="14098" max="14098" width="11.75" style="445" customWidth="1"/>
    <col min="14099" max="14099" width="6.375" style="445" bestFit="1" customWidth="1"/>
    <col min="14100" max="14100" width="11.75" style="445" customWidth="1"/>
    <col min="14101" max="14101" width="0" style="445" hidden="1" customWidth="1"/>
    <col min="14102" max="14102" width="3.75" style="445" customWidth="1"/>
    <col min="14103" max="14103" width="11.125" style="445" bestFit="1" customWidth="1"/>
    <col min="14104" max="14336" width="10.625" style="445"/>
    <col min="14337" max="14344" width="0" style="445" hidden="1" customWidth="1"/>
    <col min="14345" max="14347" width="3.75" style="445" customWidth="1"/>
    <col min="14348" max="14348" width="12.75" style="445" customWidth="1"/>
    <col min="14349" max="14349" width="51.125" style="445" customWidth="1"/>
    <col min="14350" max="14350" width="0" style="445" hidden="1" customWidth="1"/>
    <col min="14351" max="14351" width="18.75" style="445" customWidth="1"/>
    <col min="14352" max="14353" width="0" style="445" hidden="1" customWidth="1"/>
    <col min="14354" max="14354" width="11.75" style="445" customWidth="1"/>
    <col min="14355" max="14355" width="6.375" style="445" bestFit="1" customWidth="1"/>
    <col min="14356" max="14356" width="11.75" style="445" customWidth="1"/>
    <col min="14357" max="14357" width="0" style="445" hidden="1" customWidth="1"/>
    <col min="14358" max="14358" width="3.75" style="445" customWidth="1"/>
    <col min="14359" max="14359" width="11.125" style="445" bestFit="1" customWidth="1"/>
    <col min="14360" max="14592" width="10.625" style="445"/>
    <col min="14593" max="14600" width="0" style="445" hidden="1" customWidth="1"/>
    <col min="14601" max="14603" width="3.75" style="445" customWidth="1"/>
    <col min="14604" max="14604" width="12.75" style="445" customWidth="1"/>
    <col min="14605" max="14605" width="51.125" style="445" customWidth="1"/>
    <col min="14606" max="14606" width="0" style="445" hidden="1" customWidth="1"/>
    <col min="14607" max="14607" width="18.75" style="445" customWidth="1"/>
    <col min="14608" max="14609" width="0" style="445" hidden="1" customWidth="1"/>
    <col min="14610" max="14610" width="11.75" style="445" customWidth="1"/>
    <col min="14611" max="14611" width="6.375" style="445" bestFit="1" customWidth="1"/>
    <col min="14612" max="14612" width="11.75" style="445" customWidth="1"/>
    <col min="14613" max="14613" width="0" style="445" hidden="1" customWidth="1"/>
    <col min="14614" max="14614" width="3.75" style="445" customWidth="1"/>
    <col min="14615" max="14615" width="11.125" style="445" bestFit="1" customWidth="1"/>
    <col min="14616" max="14848" width="10.625" style="445"/>
    <col min="14849" max="14856" width="0" style="445" hidden="1" customWidth="1"/>
    <col min="14857" max="14859" width="3.75" style="445" customWidth="1"/>
    <col min="14860" max="14860" width="12.75" style="445" customWidth="1"/>
    <col min="14861" max="14861" width="51.125" style="445" customWidth="1"/>
    <col min="14862" max="14862" width="0" style="445" hidden="1" customWidth="1"/>
    <col min="14863" max="14863" width="18.75" style="445" customWidth="1"/>
    <col min="14864" max="14865" width="0" style="445" hidden="1" customWidth="1"/>
    <col min="14866" max="14866" width="11.75" style="445" customWidth="1"/>
    <col min="14867" max="14867" width="6.375" style="445" bestFit="1" customWidth="1"/>
    <col min="14868" max="14868" width="11.75" style="445" customWidth="1"/>
    <col min="14869" max="14869" width="0" style="445" hidden="1" customWidth="1"/>
    <col min="14870" max="14870" width="3.75" style="445" customWidth="1"/>
    <col min="14871" max="14871" width="11.125" style="445" bestFit="1" customWidth="1"/>
    <col min="14872" max="15104" width="10.625" style="445"/>
    <col min="15105" max="15112" width="0" style="445" hidden="1" customWidth="1"/>
    <col min="15113" max="15115" width="3.75" style="445" customWidth="1"/>
    <col min="15116" max="15116" width="12.75" style="445" customWidth="1"/>
    <col min="15117" max="15117" width="51.125" style="445" customWidth="1"/>
    <col min="15118" max="15118" width="0" style="445" hidden="1" customWidth="1"/>
    <col min="15119" max="15119" width="18.75" style="445" customWidth="1"/>
    <col min="15120" max="15121" width="0" style="445" hidden="1" customWidth="1"/>
    <col min="15122" max="15122" width="11.75" style="445" customWidth="1"/>
    <col min="15123" max="15123" width="6.375" style="445" bestFit="1" customWidth="1"/>
    <col min="15124" max="15124" width="11.75" style="445" customWidth="1"/>
    <col min="15125" max="15125" width="0" style="445" hidden="1" customWidth="1"/>
    <col min="15126" max="15126" width="3.75" style="445" customWidth="1"/>
    <col min="15127" max="15127" width="11.125" style="445" bestFit="1" customWidth="1"/>
    <col min="15128" max="15360" width="10.625" style="445"/>
    <col min="15361" max="15368" width="0" style="445" hidden="1" customWidth="1"/>
    <col min="15369" max="15371" width="3.75" style="445" customWidth="1"/>
    <col min="15372" max="15372" width="12.75" style="445" customWidth="1"/>
    <col min="15373" max="15373" width="51.125" style="445" customWidth="1"/>
    <col min="15374" max="15374" width="0" style="445" hidden="1" customWidth="1"/>
    <col min="15375" max="15375" width="18.75" style="445" customWidth="1"/>
    <col min="15376" max="15377" width="0" style="445" hidden="1" customWidth="1"/>
    <col min="15378" max="15378" width="11.75" style="445" customWidth="1"/>
    <col min="15379" max="15379" width="6.375" style="445" bestFit="1" customWidth="1"/>
    <col min="15380" max="15380" width="11.75" style="445" customWidth="1"/>
    <col min="15381" max="15381" width="0" style="445" hidden="1" customWidth="1"/>
    <col min="15382" max="15382" width="3.75" style="445" customWidth="1"/>
    <col min="15383" max="15383" width="11.125" style="445" bestFit="1" customWidth="1"/>
    <col min="15384" max="15616" width="10.625" style="445"/>
    <col min="15617" max="15624" width="0" style="445" hidden="1" customWidth="1"/>
    <col min="15625" max="15627" width="3.75" style="445" customWidth="1"/>
    <col min="15628" max="15628" width="12.75" style="445" customWidth="1"/>
    <col min="15629" max="15629" width="51.125" style="445" customWidth="1"/>
    <col min="15630" max="15630" width="0" style="445" hidden="1" customWidth="1"/>
    <col min="15631" max="15631" width="18.75" style="445" customWidth="1"/>
    <col min="15632" max="15633" width="0" style="445" hidden="1" customWidth="1"/>
    <col min="15634" max="15634" width="11.75" style="445" customWidth="1"/>
    <col min="15635" max="15635" width="6.375" style="445" bestFit="1" customWidth="1"/>
    <col min="15636" max="15636" width="11.75" style="445" customWidth="1"/>
    <col min="15637" max="15637" width="0" style="445" hidden="1" customWidth="1"/>
    <col min="15638" max="15638" width="3.75" style="445" customWidth="1"/>
    <col min="15639" max="15639" width="11.125" style="445" bestFit="1" customWidth="1"/>
    <col min="15640" max="15872" width="10.625" style="445"/>
    <col min="15873" max="15880" width="0" style="445" hidden="1" customWidth="1"/>
    <col min="15881" max="15883" width="3.75" style="445" customWidth="1"/>
    <col min="15884" max="15884" width="12.75" style="445" customWidth="1"/>
    <col min="15885" max="15885" width="51.125" style="445" customWidth="1"/>
    <col min="15886" max="15886" width="0" style="445" hidden="1" customWidth="1"/>
    <col min="15887" max="15887" width="18.75" style="445" customWidth="1"/>
    <col min="15888" max="15889" width="0" style="445" hidden="1" customWidth="1"/>
    <col min="15890" max="15890" width="11.75" style="445" customWidth="1"/>
    <col min="15891" max="15891" width="6.375" style="445" bestFit="1" customWidth="1"/>
    <col min="15892" max="15892" width="11.75" style="445" customWidth="1"/>
    <col min="15893" max="15893" width="0" style="445" hidden="1" customWidth="1"/>
    <col min="15894" max="15894" width="3.75" style="445" customWidth="1"/>
    <col min="15895" max="15895" width="11.125" style="445" bestFit="1" customWidth="1"/>
    <col min="15896" max="16128" width="10.625" style="445"/>
    <col min="16129" max="16136" width="0" style="445" hidden="1" customWidth="1"/>
    <col min="16137" max="16139" width="3.75" style="445" customWidth="1"/>
    <col min="16140" max="16140" width="12.75" style="445" customWidth="1"/>
    <col min="16141" max="16141" width="51.125" style="445" customWidth="1"/>
    <col min="16142" max="16142" width="0" style="445" hidden="1" customWidth="1"/>
    <col min="16143" max="16143" width="18.75" style="445" customWidth="1"/>
    <col min="16144" max="16145" width="0" style="445" hidden="1" customWidth="1"/>
    <col min="16146" max="16146" width="11.75" style="445" customWidth="1"/>
    <col min="16147" max="16147" width="6.375" style="445" bestFit="1" customWidth="1"/>
    <col min="16148" max="16148" width="11.75" style="445" customWidth="1"/>
    <col min="16149" max="16149" width="0" style="445" hidden="1" customWidth="1"/>
    <col min="16150" max="16150" width="3.75" style="445" customWidth="1"/>
    <col min="16151" max="16151" width="11.125" style="445" bestFit="1" customWidth="1"/>
    <col min="16152" max="16384" width="10.625" style="445"/>
  </cols>
  <sheetData>
    <row r="1" spans="1:33" hidden="1"/>
    <row r="2" spans="1:33" hidden="1"/>
    <row r="3" spans="1:33" hidden="1"/>
    <row r="4" spans="1:33" ht="2.95" customHeight="1">
      <c r="J4" s="450"/>
      <c r="K4" s="450"/>
      <c r="L4" s="446"/>
      <c r="M4" s="446"/>
      <c r="N4" s="446"/>
      <c r="O4" s="453"/>
      <c r="P4" s="453"/>
      <c r="Q4" s="453"/>
      <c r="R4" s="453"/>
      <c r="S4" s="453"/>
      <c r="T4" s="453"/>
      <c r="U4" s="446"/>
    </row>
    <row r="5" spans="1:33" ht="26.2" customHeight="1">
      <c r="J5" s="450"/>
      <c r="K5" s="450"/>
      <c r="L5" s="1308" t="s">
        <v>717</v>
      </c>
      <c r="M5" s="1308"/>
      <c r="N5" s="1308"/>
      <c r="O5" s="1308"/>
      <c r="P5" s="1308"/>
      <c r="Q5" s="1308"/>
      <c r="R5" s="1308"/>
      <c r="S5" s="1308"/>
      <c r="T5" s="1308"/>
      <c r="U5" s="466"/>
    </row>
    <row r="6" spans="1:33" ht="2.95" customHeight="1">
      <c r="J6" s="450"/>
      <c r="K6" s="450"/>
      <c r="L6" s="446"/>
      <c r="M6" s="446"/>
      <c r="N6" s="446"/>
      <c r="O6" s="449"/>
      <c r="P6" s="449"/>
      <c r="Q6" s="449"/>
      <c r="R6" s="449"/>
      <c r="S6" s="449"/>
      <c r="T6" s="449"/>
      <c r="U6" s="446"/>
    </row>
    <row r="7" spans="1:33" s="745" customFormat="1" ht="4.5999999999999996" hidden="1">
      <c r="A7" s="1120"/>
      <c r="B7" s="1120"/>
      <c r="C7" s="1120"/>
      <c r="D7" s="1120"/>
      <c r="E7" s="1120"/>
      <c r="F7" s="1120"/>
      <c r="G7" s="1120"/>
      <c r="H7" s="1120"/>
      <c r="L7" s="1170"/>
      <c r="M7" s="1045"/>
      <c r="O7" s="1284"/>
      <c r="P7" s="1284"/>
      <c r="Q7" s="1284"/>
      <c r="R7" s="1284"/>
      <c r="S7" s="1284"/>
      <c r="T7" s="1284"/>
      <c r="U7" s="779"/>
      <c r="V7" s="779"/>
      <c r="X7" s="1120"/>
      <c r="Y7" s="1120"/>
      <c r="Z7" s="1120"/>
      <c r="AA7" s="1120"/>
      <c r="AB7" s="1120"/>
    </row>
    <row r="8" spans="1:33" s="460" customFormat="1" ht="19">
      <c r="A8" s="480"/>
      <c r="B8" s="480"/>
      <c r="C8" s="480"/>
      <c r="D8" s="480"/>
      <c r="E8" s="480"/>
      <c r="F8" s="480"/>
      <c r="G8" s="480"/>
      <c r="H8" s="480"/>
      <c r="L8" s="468"/>
      <c r="M8" s="585" t="str">
        <f>"Дата подачи заявления об "&amp;IF(datePr_ch="","утверждении","изменении") &amp; " тарифов"</f>
        <v>Дата подачи заявления об утверждении тарифов</v>
      </c>
      <c r="N8" s="1124"/>
      <c r="O8" s="1285" t="str">
        <f>IF(datePr_ch="",IF(datePr="","",datePr),datePr_ch)</f>
        <v>26.04.2022</v>
      </c>
      <c r="P8" s="1285"/>
      <c r="Q8" s="1285"/>
      <c r="R8" s="1285"/>
      <c r="S8" s="1285"/>
      <c r="T8" s="1285"/>
      <c r="U8" s="550"/>
      <c r="V8" s="550"/>
      <c r="W8" s="488"/>
      <c r="X8" s="474"/>
      <c r="Y8" s="474"/>
      <c r="Z8" s="474"/>
      <c r="AA8" s="474"/>
      <c r="AB8" s="474"/>
      <c r="AC8" s="474"/>
      <c r="AD8" s="474"/>
      <c r="AE8" s="474"/>
      <c r="AF8" s="474"/>
      <c r="AG8" s="474"/>
    </row>
    <row r="9" spans="1:33" s="460" customFormat="1" ht="23.6">
      <c r="A9" s="480"/>
      <c r="B9" s="480"/>
      <c r="C9" s="480"/>
      <c r="D9" s="480"/>
      <c r="E9" s="480"/>
      <c r="F9" s="480"/>
      <c r="G9" s="480"/>
      <c r="H9" s="480"/>
      <c r="L9" s="145"/>
      <c r="M9" s="585" t="str">
        <f>"Номер подачи заявления об "&amp;IF(numberPr_ch="","утверждении","изменении") &amp; " тарифов"</f>
        <v>Номер подачи заявления об утверждении тарифов</v>
      </c>
      <c r="N9" s="1124"/>
      <c r="O9" s="1285" t="str">
        <f>IF(numberPr_ch="",IF(numberPr="","",numberPr),numberPr_ch)</f>
        <v>945</v>
      </c>
      <c r="P9" s="1285"/>
      <c r="Q9" s="1285"/>
      <c r="R9" s="1285"/>
      <c r="S9" s="1285"/>
      <c r="T9" s="1285"/>
      <c r="U9" s="550"/>
      <c r="V9" s="550"/>
      <c r="W9" s="488"/>
      <c r="X9" s="474"/>
      <c r="Y9" s="474"/>
      <c r="Z9" s="474"/>
      <c r="AA9" s="474"/>
      <c r="AB9" s="474"/>
      <c r="AC9" s="474"/>
      <c r="AD9" s="474"/>
      <c r="AE9" s="474"/>
      <c r="AF9" s="474"/>
      <c r="AG9" s="474"/>
    </row>
    <row r="10" spans="1:33" s="745" customFormat="1" ht="4.5999999999999996" hidden="1">
      <c r="A10" s="1120"/>
      <c r="B10" s="1120"/>
      <c r="C10" s="1120"/>
      <c r="D10" s="1120"/>
      <c r="E10" s="1120"/>
      <c r="F10" s="1120"/>
      <c r="G10" s="1120"/>
      <c r="H10" s="1120"/>
      <c r="L10" s="1170"/>
      <c r="M10" s="1045"/>
      <c r="O10" s="1284"/>
      <c r="P10" s="1284"/>
      <c r="Q10" s="1284"/>
      <c r="R10" s="1284"/>
      <c r="S10" s="1284"/>
      <c r="T10" s="1284"/>
      <c r="U10" s="779"/>
      <c r="V10" s="779"/>
      <c r="X10" s="1120"/>
      <c r="Y10" s="1120"/>
      <c r="Z10" s="1120"/>
      <c r="AA10" s="1120"/>
      <c r="AB10" s="1120"/>
    </row>
    <row r="11" spans="1:33" s="460" customFormat="1" ht="11.8" hidden="1">
      <c r="A11" s="480"/>
      <c r="B11" s="480"/>
      <c r="C11" s="480"/>
      <c r="D11" s="480"/>
      <c r="E11" s="480"/>
      <c r="F11" s="480"/>
      <c r="G11" s="480"/>
      <c r="H11" s="480"/>
      <c r="L11" s="145"/>
      <c r="M11" s="145"/>
      <c r="N11" s="457"/>
      <c r="O11" s="467"/>
      <c r="P11" s="467"/>
      <c r="Q11" s="467"/>
      <c r="R11" s="467"/>
      <c r="S11" s="467"/>
      <c r="T11" s="467"/>
      <c r="U11" s="472" t="s">
        <v>371</v>
      </c>
      <c r="X11" s="474"/>
      <c r="Y11" s="474"/>
      <c r="Z11" s="474"/>
      <c r="AA11" s="474"/>
      <c r="AB11" s="474"/>
      <c r="AC11" s="474"/>
      <c r="AD11" s="474"/>
      <c r="AE11" s="474"/>
      <c r="AF11" s="474"/>
      <c r="AG11" s="474"/>
    </row>
    <row r="12" spans="1:33" ht="15.05" customHeight="1">
      <c r="H12" s="479" t="s">
        <v>92</v>
      </c>
      <c r="J12" s="450"/>
      <c r="K12" s="450"/>
      <c r="L12" s="446"/>
      <c r="M12" s="446"/>
      <c r="N12" s="446"/>
      <c r="O12" s="1325"/>
      <c r="P12" s="1325"/>
      <c r="Q12" s="1325"/>
      <c r="R12" s="1325"/>
      <c r="S12" s="1325"/>
      <c r="T12" s="1325"/>
      <c r="U12" s="1325"/>
    </row>
    <row r="13" spans="1:33">
      <c r="J13" s="450"/>
      <c r="K13" s="450"/>
      <c r="L13" s="1225" t="s">
        <v>445</v>
      </c>
      <c r="M13" s="1225"/>
      <c r="N13" s="1225"/>
      <c r="O13" s="1225"/>
      <c r="P13" s="1225"/>
      <c r="Q13" s="1225"/>
      <c r="R13" s="1225"/>
      <c r="S13" s="1225"/>
      <c r="T13" s="1225"/>
      <c r="U13" s="1225"/>
      <c r="V13" s="1225"/>
      <c r="W13" s="1225" t="s">
        <v>446</v>
      </c>
    </row>
    <row r="14" spans="1:33" ht="14.25" customHeight="1">
      <c r="J14" s="450"/>
      <c r="K14" s="450"/>
      <c r="L14" s="1292" t="s">
        <v>91</v>
      </c>
      <c r="M14" s="1292" t="s">
        <v>602</v>
      </c>
      <c r="N14" s="443"/>
      <c r="O14" s="1293" t="s">
        <v>604</v>
      </c>
      <c r="P14" s="1294"/>
      <c r="Q14" s="1294"/>
      <c r="R14" s="1294"/>
      <c r="S14" s="1294"/>
      <c r="T14" s="1295"/>
      <c r="U14" s="1303" t="s">
        <v>339</v>
      </c>
      <c r="V14" s="1324" t="s">
        <v>274</v>
      </c>
      <c r="W14" s="1225"/>
    </row>
    <row r="15" spans="1:33" ht="14.25" customHeight="1">
      <c r="J15" s="450"/>
      <c r="K15" s="450"/>
      <c r="L15" s="1292"/>
      <c r="M15" s="1292"/>
      <c r="N15" s="442"/>
      <c r="O15" s="1298" t="s">
        <v>603</v>
      </c>
      <c r="P15" s="623"/>
      <c r="Q15" s="623"/>
      <c r="R15" s="1301" t="s">
        <v>615</v>
      </c>
      <c r="S15" s="1301"/>
      <c r="T15" s="1302"/>
      <c r="U15" s="1304"/>
      <c r="V15" s="1324"/>
      <c r="W15" s="1225"/>
    </row>
    <row r="16" spans="1:33" ht="30.8" customHeight="1">
      <c r="J16" s="450"/>
      <c r="K16" s="450"/>
      <c r="L16" s="1292"/>
      <c r="M16" s="1292"/>
      <c r="N16" s="441"/>
      <c r="O16" s="1299"/>
      <c r="P16" s="621"/>
      <c r="Q16" s="622"/>
      <c r="R16" s="505" t="s">
        <v>273</v>
      </c>
      <c r="S16" s="1287" t="s">
        <v>272</v>
      </c>
      <c r="T16" s="1288"/>
      <c r="U16" s="1305"/>
      <c r="V16" s="1324"/>
      <c r="W16" s="1225"/>
    </row>
    <row r="17" spans="1:33">
      <c r="J17" s="450"/>
      <c r="K17" s="458">
        <v>1</v>
      </c>
      <c r="L17" s="605" t="s">
        <v>92</v>
      </c>
      <c r="M17" s="605" t="s">
        <v>48</v>
      </c>
      <c r="N17" s="478" t="s">
        <v>48</v>
      </c>
      <c r="O17" s="606">
        <f ca="1">OFFSET(O17,0,-1)+1</f>
        <v>3</v>
      </c>
      <c r="P17" s="607">
        <f ca="1">OFFSET(P17,0,-1)</f>
        <v>3</v>
      </c>
      <c r="Q17" s="607">
        <f ca="1">OFFSET(Q17,0,-1)</f>
        <v>3</v>
      </c>
      <c r="R17" s="606">
        <f ca="1">OFFSET(R17,0,-1)+1</f>
        <v>4</v>
      </c>
      <c r="S17" s="1322">
        <f ca="1">OFFSET(S17,0,-1)+1</f>
        <v>5</v>
      </c>
      <c r="T17" s="1322"/>
      <c r="U17" s="606">
        <f ca="1">OFFSET(U17,0,-2)+1</f>
        <v>6</v>
      </c>
      <c r="V17" s="607">
        <f ca="1">OFFSET(V17,0,-1)</f>
        <v>6</v>
      </c>
      <c r="W17" s="606">
        <f ca="1">OFFSET(W17,0,-1)+1</f>
        <v>7</v>
      </c>
    </row>
    <row r="18" spans="1:33" ht="23.6">
      <c r="A18" s="1311">
        <v>1</v>
      </c>
      <c r="B18" s="848"/>
      <c r="C18" s="848"/>
      <c r="D18" s="848"/>
      <c r="E18" s="849"/>
      <c r="F18" s="850"/>
      <c r="G18" s="850"/>
      <c r="H18" s="850"/>
      <c r="I18" s="851"/>
      <c r="J18" s="846"/>
      <c r="K18" s="853"/>
      <c r="L18" s="561">
        <f>mergeValue(A18)</f>
        <v>1</v>
      </c>
      <c r="M18" s="609" t="s">
        <v>19</v>
      </c>
      <c r="N18" s="548"/>
      <c r="O18" s="1323"/>
      <c r="P18" s="1323"/>
      <c r="Q18" s="1323"/>
      <c r="R18" s="1323"/>
      <c r="S18" s="1323"/>
      <c r="T18" s="1323"/>
      <c r="U18" s="1323"/>
      <c r="V18" s="1323"/>
      <c r="W18" s="1128" t="s">
        <v>718</v>
      </c>
    </row>
    <row r="19" spans="1:33" ht="23.6">
      <c r="A19" s="1311"/>
      <c r="B19" s="1311">
        <v>1</v>
      </c>
      <c r="C19" s="848"/>
      <c r="D19" s="848"/>
      <c r="E19" s="850"/>
      <c r="F19" s="850"/>
      <c r="G19" s="850"/>
      <c r="H19" s="850"/>
      <c r="I19" s="845"/>
      <c r="J19" s="844"/>
      <c r="K19" s="847"/>
      <c r="L19" s="561" t="str">
        <f>mergeValue(A19) &amp;"."&amp; mergeValue(B19)</f>
        <v>1.1</v>
      </c>
      <c r="M19" s="515" t="s">
        <v>15</v>
      </c>
      <c r="N19" s="548"/>
      <c r="O19" s="1323"/>
      <c r="P19" s="1323"/>
      <c r="Q19" s="1323"/>
      <c r="R19" s="1323"/>
      <c r="S19" s="1323"/>
      <c r="T19" s="1323"/>
      <c r="U19" s="1323"/>
      <c r="V19" s="1323"/>
      <c r="W19" s="1128" t="s">
        <v>459</v>
      </c>
    </row>
    <row r="20" spans="1:33" ht="23.6">
      <c r="A20" s="1311"/>
      <c r="B20" s="1311"/>
      <c r="C20" s="1311">
        <v>1</v>
      </c>
      <c r="D20" s="848"/>
      <c r="E20" s="850"/>
      <c r="F20" s="850"/>
      <c r="G20" s="850"/>
      <c r="H20" s="850"/>
      <c r="I20" s="852"/>
      <c r="J20" s="844"/>
      <c r="K20" s="847"/>
      <c r="L20" s="561" t="str">
        <f>mergeValue(A20) &amp;"."&amp; mergeValue(B20)&amp;"."&amp; mergeValue(C20)</f>
        <v>1.1.1</v>
      </c>
      <c r="M20" s="516" t="s">
        <v>7</v>
      </c>
      <c r="N20" s="548"/>
      <c r="O20" s="1323"/>
      <c r="P20" s="1323"/>
      <c r="Q20" s="1323"/>
      <c r="R20" s="1323"/>
      <c r="S20" s="1323"/>
      <c r="T20" s="1323"/>
      <c r="U20" s="1323"/>
      <c r="V20" s="1323"/>
      <c r="W20" s="1128" t="s">
        <v>600</v>
      </c>
    </row>
    <row r="21" spans="1:33" ht="23.6">
      <c r="A21" s="1311"/>
      <c r="B21" s="1311"/>
      <c r="C21" s="1311"/>
      <c r="D21" s="1311">
        <v>1</v>
      </c>
      <c r="E21" s="850"/>
      <c r="F21" s="850"/>
      <c r="G21" s="850"/>
      <c r="H21" s="850"/>
      <c r="I21" s="852"/>
      <c r="J21" s="844"/>
      <c r="K21" s="847"/>
      <c r="L21" s="561" t="str">
        <f>mergeValue(A21) &amp;"."&amp; mergeValue(B21)&amp;"."&amp; mergeValue(C21)&amp;"."&amp; mergeValue(D21)</f>
        <v>1.1.1.1</v>
      </c>
      <c r="M21" s="517" t="s">
        <v>21</v>
      </c>
      <c r="N21" s="548"/>
      <c r="O21" s="1323"/>
      <c r="P21" s="1323"/>
      <c r="Q21" s="1323"/>
      <c r="R21" s="1323"/>
      <c r="S21" s="1323"/>
      <c r="T21" s="1323"/>
      <c r="U21" s="1323"/>
      <c r="V21" s="1323"/>
      <c r="W21" s="1128" t="s">
        <v>601</v>
      </c>
    </row>
    <row r="22" spans="1:33" ht="82.5">
      <c r="A22" s="1311"/>
      <c r="B22" s="1311"/>
      <c r="C22" s="1311"/>
      <c r="D22" s="1311"/>
      <c r="E22" s="1311">
        <v>1</v>
      </c>
      <c r="F22" s="850"/>
      <c r="G22" s="850"/>
      <c r="H22" s="848">
        <v>1</v>
      </c>
      <c r="I22" s="1311">
        <v>1</v>
      </c>
      <c r="J22" s="850"/>
      <c r="K22" s="855"/>
      <c r="L22" s="561" t="str">
        <f>mergeValue(A22) &amp;"."&amp; mergeValue(B22)&amp;"."&amp; mergeValue(C22)&amp;"."&amp; mergeValue(D22)&amp;"."&amp; mergeValue(E22)</f>
        <v>1.1.1.1.1</v>
      </c>
      <c r="M22" s="523" t="s">
        <v>8</v>
      </c>
      <c r="N22" s="549"/>
      <c r="O22" s="1313"/>
      <c r="P22" s="1313"/>
      <c r="Q22" s="1313"/>
      <c r="R22" s="1313"/>
      <c r="S22" s="1313"/>
      <c r="T22" s="1313"/>
      <c r="U22" s="1313"/>
      <c r="V22" s="1313"/>
      <c r="W22" s="1128" t="s">
        <v>719</v>
      </c>
    </row>
    <row r="23" spans="1:33" ht="35.35">
      <c r="A23" s="1311"/>
      <c r="B23" s="1311"/>
      <c r="C23" s="1311"/>
      <c r="D23" s="1311"/>
      <c r="E23" s="1311"/>
      <c r="F23" s="1311">
        <v>1</v>
      </c>
      <c r="G23" s="848"/>
      <c r="H23" s="848"/>
      <c r="I23" s="1311"/>
      <c r="J23" s="1311">
        <v>1</v>
      </c>
      <c r="K23" s="856"/>
      <c r="L23" s="561" t="str">
        <f>mergeValue(A23) &amp;"."&amp; mergeValue(B23)&amp;"."&amp; mergeValue(C23)&amp;"."&amp; mergeValue(D23)&amp;"."&amp; mergeValue(E23)&amp;"."&amp; mergeValue(F23)</f>
        <v>1.1.1.1.1.1</v>
      </c>
      <c r="M23" s="524" t="s">
        <v>9</v>
      </c>
      <c r="N23" s="549"/>
      <c r="O23" s="1314"/>
      <c r="P23" s="1315"/>
      <c r="Q23" s="1315"/>
      <c r="R23" s="1315"/>
      <c r="S23" s="1315"/>
      <c r="T23" s="1315"/>
      <c r="U23" s="1315"/>
      <c r="V23" s="1316"/>
      <c r="W23" s="1128" t="s">
        <v>720</v>
      </c>
      <c r="Y23" s="473" t="str">
        <f>strCheckUnique(Z23:Z26)</f>
        <v/>
      </c>
      <c r="AA23" s="473" t="str">
        <f>IF(O23="","",O23 &amp; ":_")</f>
        <v/>
      </c>
    </row>
    <row r="24" spans="1:33" ht="122.1" customHeight="1">
      <c r="A24" s="1311"/>
      <c r="B24" s="1311"/>
      <c r="C24" s="1311"/>
      <c r="D24" s="1311"/>
      <c r="E24" s="1311"/>
      <c r="F24" s="1311"/>
      <c r="G24" s="848">
        <v>1</v>
      </c>
      <c r="H24" s="848"/>
      <c r="I24" s="1311"/>
      <c r="J24" s="1311"/>
      <c r="K24" s="856">
        <v>1</v>
      </c>
      <c r="L24" s="561" t="str">
        <f>mergeValue(A24) &amp;"."&amp; mergeValue(B24)&amp;"."&amp; mergeValue(C24)&amp;"."&amp; mergeValue(D24)&amp;"."&amp; mergeValue(E24)&amp;"."&amp; mergeValue(F24)&amp;"."&amp; mergeValue(G24)</f>
        <v>1.1.1.1.1.1.1</v>
      </c>
      <c r="M24" s="1087"/>
      <c r="N24" s="554"/>
      <c r="O24" s="1102"/>
      <c r="P24" s="531"/>
      <c r="Q24" s="531"/>
      <c r="R24" s="1317"/>
      <c r="S24" s="1307" t="s">
        <v>83</v>
      </c>
      <c r="T24" s="1317"/>
      <c r="U24" s="1307" t="s">
        <v>84</v>
      </c>
      <c r="V24" s="546"/>
      <c r="W24" s="1281" t="s">
        <v>721</v>
      </c>
      <c r="X24" s="469" t="str">
        <f>strCheckDate(O25:V25)</f>
        <v/>
      </c>
      <c r="Y24" s="473"/>
      <c r="Z24" s="473" t="str">
        <f>IF(M24="","",M24 )</f>
        <v/>
      </c>
      <c r="AA24" s="473"/>
      <c r="AB24" s="473"/>
      <c r="AC24" s="473"/>
    </row>
    <row r="25" spans="1:33" ht="11.8" hidden="1">
      <c r="A25" s="1311"/>
      <c r="B25" s="1311"/>
      <c r="C25" s="1311"/>
      <c r="D25" s="1311"/>
      <c r="E25" s="1311"/>
      <c r="F25" s="1311"/>
      <c r="G25" s="848"/>
      <c r="H25" s="848"/>
      <c r="I25" s="1311"/>
      <c r="J25" s="1311"/>
      <c r="K25" s="856"/>
      <c r="L25" s="568"/>
      <c r="M25" s="614"/>
      <c r="N25" s="554"/>
      <c r="O25" s="552"/>
      <c r="P25" s="531"/>
      <c r="Q25" s="552" t="str">
        <f>R24 &amp; "-" &amp; T24</f>
        <v>-</v>
      </c>
      <c r="R25" s="1306"/>
      <c r="S25" s="1307"/>
      <c r="T25" s="1306"/>
      <c r="U25" s="1307"/>
      <c r="V25" s="546"/>
      <c r="W25" s="1282"/>
    </row>
    <row r="26" spans="1:33" s="444" customFormat="1" ht="15.05" customHeight="1">
      <c r="A26" s="1311"/>
      <c r="B26" s="1311"/>
      <c r="C26" s="1311"/>
      <c r="D26" s="1311"/>
      <c r="E26" s="1311"/>
      <c r="F26" s="1311"/>
      <c r="G26" s="850"/>
      <c r="H26" s="848"/>
      <c r="I26" s="1311"/>
      <c r="J26" s="1311"/>
      <c r="K26" s="855"/>
      <c r="L26" s="507"/>
      <c r="M26" s="526" t="s">
        <v>24</v>
      </c>
      <c r="N26" s="520"/>
      <c r="O26" s="514"/>
      <c r="P26" s="514"/>
      <c r="Q26" s="514"/>
      <c r="R26" s="541"/>
      <c r="S26" s="533"/>
      <c r="T26" s="532"/>
      <c r="U26" s="520"/>
      <c r="V26" s="529"/>
      <c r="W26" s="1283"/>
      <c r="X26" s="470"/>
      <c r="Y26" s="470"/>
      <c r="Z26" s="470"/>
      <c r="AA26" s="470"/>
      <c r="AB26" s="470"/>
      <c r="AC26" s="470"/>
      <c r="AD26" s="470"/>
      <c r="AE26" s="470"/>
      <c r="AF26" s="470"/>
      <c r="AG26" s="470"/>
    </row>
    <row r="27" spans="1:33" s="444" customFormat="1" ht="15.05" customHeight="1">
      <c r="A27" s="1311"/>
      <c r="B27" s="1311"/>
      <c r="C27" s="1311"/>
      <c r="D27" s="1311"/>
      <c r="E27" s="1311"/>
      <c r="F27" s="850"/>
      <c r="G27" s="850"/>
      <c r="H27" s="848"/>
      <c r="I27" s="1311"/>
      <c r="J27" s="850"/>
      <c r="K27" s="855"/>
      <c r="L27" s="507"/>
      <c r="M27" s="525" t="s">
        <v>10</v>
      </c>
      <c r="N27" s="519"/>
      <c r="O27" s="514"/>
      <c r="P27" s="514"/>
      <c r="Q27" s="514"/>
      <c r="R27" s="541"/>
      <c r="S27" s="533"/>
      <c r="T27" s="532"/>
      <c r="U27" s="519"/>
      <c r="V27" s="533"/>
      <c r="W27" s="529"/>
      <c r="X27" s="470"/>
      <c r="Y27" s="470"/>
      <c r="Z27" s="470"/>
      <c r="AA27" s="470"/>
      <c r="AB27" s="470"/>
      <c r="AC27" s="470"/>
      <c r="AD27" s="470"/>
      <c r="AE27" s="470"/>
      <c r="AF27" s="470"/>
      <c r="AG27" s="470"/>
    </row>
    <row r="28" spans="1:33" s="444" customFormat="1" ht="15.05" customHeight="1">
      <c r="A28" s="1311"/>
      <c r="B28" s="1311"/>
      <c r="C28" s="1311"/>
      <c r="D28" s="1311"/>
      <c r="E28" s="854"/>
      <c r="F28" s="850"/>
      <c r="G28" s="850"/>
      <c r="H28" s="850"/>
      <c r="I28" s="846"/>
      <c r="J28" s="843"/>
      <c r="K28" s="853"/>
      <c r="L28" s="507"/>
      <c r="M28" s="520" t="s">
        <v>11</v>
      </c>
      <c r="N28" s="518"/>
      <c r="O28" s="514"/>
      <c r="P28" s="514"/>
      <c r="Q28" s="514"/>
      <c r="R28" s="541"/>
      <c r="S28" s="533"/>
      <c r="T28" s="532"/>
      <c r="U28" s="518"/>
      <c r="V28" s="533"/>
      <c r="W28" s="529"/>
      <c r="X28" s="470"/>
      <c r="Y28" s="470"/>
      <c r="Z28" s="470"/>
      <c r="AA28" s="470"/>
      <c r="AB28" s="470"/>
      <c r="AC28" s="470"/>
      <c r="AD28" s="470"/>
      <c r="AE28" s="470"/>
      <c r="AF28" s="470"/>
      <c r="AG28" s="470"/>
    </row>
    <row r="29" spans="1:33" s="444" customFormat="1" ht="15.05" customHeight="1">
      <c r="A29" s="1311"/>
      <c r="B29" s="1311"/>
      <c r="C29" s="1311"/>
      <c r="D29" s="854"/>
      <c r="E29" s="854"/>
      <c r="F29" s="850"/>
      <c r="G29" s="850"/>
      <c r="H29" s="850"/>
      <c r="I29" s="846"/>
      <c r="J29" s="843"/>
      <c r="K29" s="853"/>
      <c r="L29" s="507"/>
      <c r="M29" s="519" t="s">
        <v>16</v>
      </c>
      <c r="N29" s="518"/>
      <c r="O29" s="514"/>
      <c r="P29" s="514"/>
      <c r="Q29" s="514"/>
      <c r="R29" s="541"/>
      <c r="S29" s="533"/>
      <c r="T29" s="532"/>
      <c r="U29" s="518"/>
      <c r="V29" s="533"/>
      <c r="W29" s="529"/>
      <c r="X29" s="470"/>
      <c r="Y29" s="470"/>
      <c r="Z29" s="470"/>
      <c r="AA29" s="470"/>
      <c r="AB29" s="470"/>
      <c r="AC29" s="470"/>
      <c r="AD29" s="470"/>
      <c r="AE29" s="470"/>
      <c r="AF29" s="470"/>
      <c r="AG29" s="470"/>
    </row>
    <row r="30" spans="1:33" s="444" customFormat="1" ht="15.05" customHeight="1">
      <c r="A30" s="1311"/>
      <c r="B30" s="1311"/>
      <c r="C30" s="854"/>
      <c r="D30" s="854"/>
      <c r="E30" s="854"/>
      <c r="F30" s="854"/>
      <c r="G30" s="859"/>
      <c r="H30" s="846"/>
      <c r="I30" s="857"/>
      <c r="J30" s="843"/>
      <c r="K30" s="858"/>
      <c r="L30" s="507"/>
      <c r="M30" s="518" t="s">
        <v>17</v>
      </c>
      <c r="N30" s="518"/>
      <c r="O30" s="514"/>
      <c r="P30" s="514"/>
      <c r="Q30" s="514"/>
      <c r="R30" s="541"/>
      <c r="S30" s="533"/>
      <c r="T30" s="532"/>
      <c r="U30" s="518"/>
      <c r="V30" s="533"/>
      <c r="W30" s="529"/>
      <c r="X30" s="470"/>
      <c r="Y30" s="470"/>
      <c r="Z30" s="470"/>
      <c r="AA30" s="470"/>
      <c r="AB30" s="470"/>
      <c r="AC30" s="470"/>
      <c r="AD30" s="470"/>
      <c r="AE30" s="470"/>
      <c r="AF30" s="470"/>
      <c r="AG30" s="470"/>
    </row>
    <row r="31" spans="1:33" s="444" customFormat="1" ht="15.05" customHeight="1">
      <c r="A31" s="1311"/>
      <c r="B31" s="854"/>
      <c r="C31" s="854"/>
      <c r="D31" s="854"/>
      <c r="E31" s="854"/>
      <c r="F31" s="854"/>
      <c r="G31" s="859"/>
      <c r="H31" s="846"/>
      <c r="I31" s="846"/>
      <c r="J31" s="843"/>
      <c r="K31" s="853"/>
      <c r="L31" s="507"/>
      <c r="M31" s="527" t="s">
        <v>18</v>
      </c>
      <c r="N31" s="518"/>
      <c r="O31" s="514"/>
      <c r="P31" s="514"/>
      <c r="Q31" s="514"/>
      <c r="R31" s="541"/>
      <c r="S31" s="533"/>
      <c r="T31" s="532"/>
      <c r="U31" s="518"/>
      <c r="V31" s="533"/>
      <c r="W31" s="529"/>
      <c r="X31" s="470"/>
      <c r="Y31" s="470"/>
      <c r="Z31" s="470"/>
      <c r="AA31" s="470"/>
      <c r="AB31" s="470"/>
      <c r="AC31" s="470"/>
      <c r="AD31" s="470"/>
      <c r="AE31" s="470"/>
      <c r="AF31" s="470"/>
      <c r="AG31" s="470"/>
    </row>
    <row r="32" spans="1:33" s="444" customFormat="1" ht="15.05" customHeight="1">
      <c r="A32" s="842"/>
      <c r="B32" s="842"/>
      <c r="C32" s="842"/>
      <c r="D32" s="842"/>
      <c r="E32" s="842"/>
      <c r="F32" s="842"/>
      <c r="G32" s="842"/>
      <c r="H32" s="842"/>
      <c r="I32" s="842"/>
      <c r="J32" s="842"/>
      <c r="K32" s="842"/>
      <c r="L32" s="507"/>
      <c r="M32" s="534" t="s">
        <v>308</v>
      </c>
      <c r="N32" s="518"/>
      <c r="O32" s="514"/>
      <c r="P32" s="514"/>
      <c r="Q32" s="514"/>
      <c r="R32" s="541"/>
      <c r="S32" s="533"/>
      <c r="T32" s="532"/>
      <c r="U32" s="518"/>
      <c r="V32" s="533"/>
      <c r="W32" s="529"/>
      <c r="X32" s="470"/>
      <c r="Y32" s="470"/>
      <c r="Z32" s="470"/>
      <c r="AA32" s="470"/>
      <c r="AB32" s="470"/>
      <c r="AC32" s="470"/>
      <c r="AD32" s="470"/>
      <c r="AE32" s="470"/>
      <c r="AF32" s="470"/>
      <c r="AG32" s="470"/>
    </row>
    <row r="33" spans="12:23" ht="2.95" customHeight="1">
      <c r="L33" s="454"/>
      <c r="M33" s="454"/>
      <c r="N33" s="454"/>
      <c r="O33" s="454"/>
      <c r="P33" s="454"/>
      <c r="Q33" s="454"/>
      <c r="R33" s="454"/>
      <c r="S33" s="454"/>
      <c r="T33" s="454"/>
      <c r="U33" s="454"/>
    </row>
    <row r="34" spans="12:23" ht="133.55000000000001" customHeight="1">
      <c r="L34" s="1">
        <v>1</v>
      </c>
      <c r="M34" s="1274" t="s">
        <v>722</v>
      </c>
      <c r="N34" s="1274"/>
      <c r="O34" s="1274"/>
      <c r="P34" s="1274"/>
      <c r="Q34" s="1274"/>
      <c r="R34" s="1274"/>
      <c r="S34" s="1274"/>
      <c r="T34" s="1274"/>
      <c r="U34" s="1274"/>
      <c r="V34" s="1274"/>
      <c r="W34" s="1274"/>
    </row>
  </sheetData>
  <sheetProtection password="FA9C" sheet="1" objects="1" scenarios="1" formatColumns="0" formatRows="0"/>
  <dataConsolidate leftLabels="1" link="1"/>
  <mergeCells count="37">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M34:W34"/>
    <mergeCell ref="W24:W26"/>
    <mergeCell ref="S17:T17"/>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WWE983058:WWE98306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TO18:TO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ADK18:ADK24">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list" allowBlank="1" showInputMessage="1" errorTitle="Ошибка" error="Выберите значение из списка" prompt="Выберите значение из списка" sqref="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I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TE24">
      <formula1>kind_of_heat_transfer</formula1>
    </dataValidation>
    <dataValidation type="decimal" allowBlank="1" showErrorMessage="1" errorTitle="Ошибка" error="Допускается ввод только неотрицательных чисел!" sqref="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JK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TG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ADI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JQ24 TM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sheetPr codeName="List05_4">
    <tabColor indexed="22"/>
  </sheetPr>
  <dimension ref="A1:T19"/>
  <sheetViews>
    <sheetView showGridLines="0" topLeftCell="E1" zoomScaleNormal="100" workbookViewId="0"/>
  </sheetViews>
  <sheetFormatPr defaultColWidth="10.625" defaultRowHeight="14.4"/>
  <cols>
    <col min="1" max="1" width="3.75" style="559" hidden="1" customWidth="1"/>
    <col min="2" max="4" width="3.75" style="553" hidden="1" customWidth="1"/>
    <col min="5" max="5" width="3.75" style="499" customWidth="1"/>
    <col min="6" max="6" width="9.75" style="492" customWidth="1"/>
    <col min="7" max="7" width="37.75" style="492" customWidth="1"/>
    <col min="8" max="8" width="66.875" style="492" customWidth="1"/>
    <col min="9" max="9" width="115.75" style="492" customWidth="1"/>
    <col min="10" max="11" width="10.625" style="553"/>
    <col min="12" max="12" width="11.125" style="553" customWidth="1"/>
    <col min="13" max="20" width="10.625" style="553"/>
    <col min="21" max="16384" width="10.625" style="492"/>
  </cols>
  <sheetData>
    <row r="1" spans="1:20" ht="2.95" customHeight="1">
      <c r="A1" s="559" t="s">
        <v>50</v>
      </c>
    </row>
    <row r="2" spans="1:20" ht="22.95">
      <c r="F2" s="1275" t="s">
        <v>470</v>
      </c>
      <c r="G2" s="1276"/>
      <c r="H2" s="1277"/>
      <c r="I2" s="608"/>
    </row>
    <row r="3" spans="1:20" ht="2.95" customHeight="1"/>
    <row r="4" spans="1:20" s="538" customFormat="1" ht="11.8">
      <c r="A4" s="558"/>
      <c r="B4" s="558"/>
      <c r="C4" s="558"/>
      <c r="D4" s="558"/>
      <c r="F4" s="1225" t="s">
        <v>445</v>
      </c>
      <c r="G4" s="1225"/>
      <c r="H4" s="1225"/>
      <c r="I4" s="1278" t="s">
        <v>446</v>
      </c>
      <c r="J4" s="558"/>
      <c r="K4" s="558"/>
      <c r="L4" s="558"/>
      <c r="M4" s="558"/>
      <c r="N4" s="558"/>
      <c r="O4" s="558"/>
      <c r="P4" s="558"/>
      <c r="Q4" s="558"/>
      <c r="R4" s="558"/>
      <c r="S4" s="558"/>
      <c r="T4" s="558"/>
    </row>
    <row r="5" spans="1:20" s="538" customFormat="1" ht="11.3" customHeight="1">
      <c r="A5" s="558"/>
      <c r="B5" s="558"/>
      <c r="C5" s="558"/>
      <c r="D5" s="558"/>
      <c r="F5" s="574" t="s">
        <v>91</v>
      </c>
      <c r="G5" s="586" t="s">
        <v>448</v>
      </c>
      <c r="H5" s="573" t="s">
        <v>439</v>
      </c>
      <c r="I5" s="1278"/>
      <c r="J5" s="558"/>
      <c r="K5" s="558"/>
      <c r="L5" s="558"/>
      <c r="M5" s="558"/>
      <c r="N5" s="558"/>
      <c r="O5" s="558"/>
      <c r="P5" s="558"/>
      <c r="Q5" s="558"/>
      <c r="R5" s="558"/>
      <c r="S5" s="558"/>
      <c r="T5" s="558"/>
    </row>
    <row r="6" spans="1:20" s="538" customFormat="1" ht="11.95" customHeight="1">
      <c r="A6" s="558"/>
      <c r="B6" s="558"/>
      <c r="C6" s="558"/>
      <c r="D6" s="558"/>
      <c r="F6" s="575" t="s">
        <v>92</v>
      </c>
      <c r="G6" s="577">
        <v>2</v>
      </c>
      <c r="H6" s="578">
        <v>3</v>
      </c>
      <c r="I6" s="576">
        <v>4</v>
      </c>
      <c r="J6" s="558">
        <v>4</v>
      </c>
      <c r="K6" s="558"/>
      <c r="L6" s="558"/>
      <c r="M6" s="558"/>
      <c r="N6" s="558"/>
      <c r="O6" s="558"/>
      <c r="P6" s="558"/>
      <c r="Q6" s="558"/>
      <c r="R6" s="558"/>
      <c r="S6" s="558"/>
      <c r="T6" s="558"/>
    </row>
    <row r="7" spans="1:20" s="538" customFormat="1" ht="19">
      <c r="A7" s="558"/>
      <c r="B7" s="558"/>
      <c r="C7" s="558"/>
      <c r="D7" s="558"/>
      <c r="F7" s="584">
        <v>1</v>
      </c>
      <c r="G7" s="600" t="s">
        <v>471</v>
      </c>
      <c r="H7" s="572" t="str">
        <f>IF(dateCh="","",dateCh)</f>
        <v>26.04.2022</v>
      </c>
      <c r="I7" s="549" t="s">
        <v>472</v>
      </c>
      <c r="J7" s="583"/>
      <c r="K7" s="558"/>
      <c r="L7" s="558"/>
      <c r="M7" s="558"/>
      <c r="N7" s="558"/>
      <c r="O7" s="558"/>
      <c r="P7" s="558"/>
      <c r="Q7" s="558"/>
      <c r="R7" s="558"/>
      <c r="S7" s="558"/>
      <c r="T7" s="558"/>
    </row>
    <row r="8" spans="1:20" s="538" customFormat="1" ht="47.15">
      <c r="A8" s="1279">
        <v>1</v>
      </c>
      <c r="B8" s="558"/>
      <c r="C8" s="558"/>
      <c r="D8" s="558"/>
      <c r="F8" s="584" t="str">
        <f>"2." &amp;mergeValue(A8)</f>
        <v>2.1</v>
      </c>
      <c r="G8" s="600" t="s">
        <v>473</v>
      </c>
      <c r="H8" s="572"/>
      <c r="I8" s="549" t="s">
        <v>568</v>
      </c>
      <c r="J8" s="583"/>
      <c r="K8" s="558"/>
      <c r="L8" s="558"/>
      <c r="M8" s="558"/>
      <c r="N8" s="558"/>
      <c r="O8" s="558"/>
      <c r="P8" s="558"/>
      <c r="Q8" s="558"/>
      <c r="R8" s="558"/>
      <c r="S8" s="558"/>
      <c r="T8" s="558"/>
    </row>
    <row r="9" spans="1:20" s="538" customFormat="1" ht="23.6">
      <c r="A9" s="1279"/>
      <c r="B9" s="558"/>
      <c r="C9" s="558"/>
      <c r="D9" s="558"/>
      <c r="F9" s="584" t="str">
        <f>"3." &amp;mergeValue(A9)</f>
        <v>3.1</v>
      </c>
      <c r="G9" s="600" t="s">
        <v>474</v>
      </c>
      <c r="H9" s="572"/>
      <c r="I9" s="549" t="s">
        <v>566</v>
      </c>
      <c r="J9" s="583"/>
      <c r="K9" s="558"/>
      <c r="L9" s="558"/>
      <c r="M9" s="558"/>
      <c r="N9" s="558"/>
      <c r="O9" s="558"/>
      <c r="P9" s="558"/>
      <c r="Q9" s="558"/>
      <c r="R9" s="558"/>
      <c r="S9" s="558"/>
      <c r="T9" s="558"/>
    </row>
    <row r="10" spans="1:20" s="538" customFormat="1" ht="23.6">
      <c r="A10" s="1279"/>
      <c r="B10" s="558"/>
      <c r="C10" s="558"/>
      <c r="D10" s="558"/>
      <c r="F10" s="584" t="str">
        <f>"4."&amp;mergeValue(A10)</f>
        <v>4.1</v>
      </c>
      <c r="G10" s="600" t="s">
        <v>475</v>
      </c>
      <c r="H10" s="573" t="s">
        <v>449</v>
      </c>
      <c r="I10" s="549"/>
      <c r="J10" s="583"/>
      <c r="K10" s="558"/>
      <c r="L10" s="558"/>
      <c r="M10" s="558"/>
      <c r="N10" s="558"/>
      <c r="O10" s="558"/>
      <c r="P10" s="558"/>
      <c r="Q10" s="558"/>
      <c r="R10" s="558"/>
      <c r="S10" s="558"/>
      <c r="T10" s="558"/>
    </row>
    <row r="11" spans="1:20" s="538" customFormat="1" ht="19">
      <c r="A11" s="1279"/>
      <c r="B11" s="1279">
        <v>1</v>
      </c>
      <c r="C11" s="591"/>
      <c r="D11" s="591"/>
      <c r="F11" s="584" t="str">
        <f>"4."&amp;mergeValue(A11) &amp;"."&amp;mergeValue(B11)</f>
        <v>4.1.1</v>
      </c>
      <c r="G11" s="579" t="s">
        <v>570</v>
      </c>
      <c r="H11" s="572" t="str">
        <f>IF(region_name="","",region_name)</f>
        <v>Архангельская область</v>
      </c>
      <c r="I11" s="549" t="s">
        <v>478</v>
      </c>
      <c r="J11" s="583"/>
      <c r="K11" s="558"/>
      <c r="L11" s="558"/>
      <c r="M11" s="558"/>
      <c r="N11" s="558"/>
      <c r="O11" s="558"/>
      <c r="P11" s="558"/>
      <c r="Q11" s="558"/>
      <c r="R11" s="558"/>
      <c r="S11" s="558"/>
      <c r="T11" s="558"/>
    </row>
    <row r="12" spans="1:20" s="538" customFormat="1" ht="23.6">
      <c r="A12" s="1279"/>
      <c r="B12" s="1279"/>
      <c r="C12" s="1279">
        <v>1</v>
      </c>
      <c r="D12" s="591"/>
      <c r="F12" s="584" t="str">
        <f>"4."&amp;mergeValue(A12) &amp;"."&amp;mergeValue(B12)&amp;"."&amp;mergeValue(C12)</f>
        <v>4.1.1.1</v>
      </c>
      <c r="G12" s="590" t="s">
        <v>476</v>
      </c>
      <c r="H12" s="572"/>
      <c r="I12" s="549" t="s">
        <v>479</v>
      </c>
      <c r="J12" s="583"/>
      <c r="K12" s="558"/>
      <c r="L12" s="558"/>
      <c r="M12" s="558"/>
      <c r="N12" s="558"/>
      <c r="O12" s="558"/>
      <c r="P12" s="558"/>
      <c r="Q12" s="558"/>
      <c r="R12" s="558"/>
      <c r="S12" s="558"/>
      <c r="T12" s="558"/>
    </row>
    <row r="13" spans="1:20" s="538" customFormat="1" ht="38.950000000000003" customHeight="1">
      <c r="A13" s="1279"/>
      <c r="B13" s="1279"/>
      <c r="C13" s="1279"/>
      <c r="D13" s="591">
        <v>1</v>
      </c>
      <c r="F13" s="584" t="str">
        <f>"4."&amp;mergeValue(A13) &amp;"."&amp;mergeValue(B13)&amp;"."&amp;mergeValue(C13)&amp;"."&amp;mergeValue(D13)</f>
        <v>4.1.1.1.1</v>
      </c>
      <c r="G13" s="601" t="s">
        <v>477</v>
      </c>
      <c r="H13" s="572"/>
      <c r="I13" s="1280" t="s">
        <v>569</v>
      </c>
      <c r="J13" s="583"/>
      <c r="K13" s="558"/>
      <c r="L13" s="558"/>
      <c r="M13" s="558"/>
      <c r="N13" s="558"/>
      <c r="O13" s="558"/>
      <c r="P13" s="558"/>
      <c r="Q13" s="558"/>
      <c r="R13" s="558"/>
      <c r="S13" s="558"/>
      <c r="T13" s="558"/>
    </row>
    <row r="14" spans="1:20" s="538" customFormat="1" ht="19">
      <c r="A14" s="1279"/>
      <c r="B14" s="1279"/>
      <c r="C14" s="1279"/>
      <c r="D14" s="591"/>
      <c r="F14" s="587"/>
      <c r="G14" s="519" t="s">
        <v>4</v>
      </c>
      <c r="H14" s="592"/>
      <c r="I14" s="1280"/>
      <c r="J14" s="583"/>
      <c r="K14" s="558"/>
      <c r="L14" s="558"/>
      <c r="M14" s="558"/>
      <c r="N14" s="558"/>
      <c r="O14" s="558"/>
      <c r="P14" s="558"/>
      <c r="Q14" s="558"/>
      <c r="R14" s="558"/>
      <c r="S14" s="558"/>
      <c r="T14" s="558"/>
    </row>
    <row r="15" spans="1:20" s="538" customFormat="1" ht="19">
      <c r="A15" s="1279"/>
      <c r="B15" s="1279"/>
      <c r="C15" s="591"/>
      <c r="D15" s="591"/>
      <c r="F15" s="602"/>
      <c r="G15" s="545" t="s">
        <v>401</v>
      </c>
      <c r="H15" s="603"/>
      <c r="I15" s="604"/>
      <c r="J15" s="583"/>
      <c r="K15" s="558"/>
      <c r="L15" s="558"/>
      <c r="M15" s="558"/>
      <c r="N15" s="558"/>
      <c r="O15" s="558"/>
      <c r="P15" s="558"/>
      <c r="Q15" s="558"/>
      <c r="R15" s="558"/>
      <c r="S15" s="558"/>
      <c r="T15" s="558"/>
    </row>
    <row r="16" spans="1:20" s="538" customFormat="1" ht="19">
      <c r="A16" s="1279"/>
      <c r="B16" s="558"/>
      <c r="C16" s="558"/>
      <c r="D16" s="558"/>
      <c r="F16" s="587"/>
      <c r="G16" s="527" t="s">
        <v>483</v>
      </c>
      <c r="H16" s="588"/>
      <c r="I16" s="589"/>
      <c r="J16" s="583"/>
      <c r="K16" s="558"/>
      <c r="L16" s="558"/>
      <c r="M16" s="558"/>
      <c r="N16" s="558"/>
      <c r="O16" s="558"/>
      <c r="P16" s="558"/>
      <c r="Q16" s="558"/>
      <c r="R16" s="558"/>
      <c r="S16" s="558"/>
      <c r="T16" s="558"/>
    </row>
    <row r="17" spans="1:20" s="538" customFormat="1" ht="19">
      <c r="A17" s="558"/>
      <c r="B17" s="558"/>
      <c r="C17" s="558"/>
      <c r="D17" s="558"/>
      <c r="F17" s="587"/>
      <c r="G17" s="534" t="s">
        <v>482</v>
      </c>
      <c r="H17" s="588"/>
      <c r="I17" s="589"/>
      <c r="J17" s="583"/>
      <c r="K17" s="558"/>
      <c r="L17" s="558"/>
      <c r="M17" s="558"/>
      <c r="N17" s="558"/>
      <c r="O17" s="558"/>
      <c r="P17" s="558"/>
      <c r="Q17" s="558"/>
      <c r="R17" s="558"/>
      <c r="S17" s="558"/>
      <c r="T17" s="558"/>
    </row>
    <row r="18" spans="1:20" s="581" customFormat="1" ht="2.95" customHeight="1">
      <c r="A18" s="582"/>
      <c r="B18" s="582"/>
      <c r="C18" s="582"/>
      <c r="D18" s="582"/>
      <c r="F18" s="593"/>
      <c r="G18" s="594"/>
      <c r="H18" s="595"/>
      <c r="I18" s="596"/>
      <c r="J18" s="582"/>
      <c r="K18" s="582"/>
      <c r="L18" s="582"/>
      <c r="M18" s="582"/>
      <c r="N18" s="582"/>
      <c r="O18" s="582"/>
      <c r="P18" s="582"/>
      <c r="Q18" s="582"/>
      <c r="R18" s="582"/>
      <c r="S18" s="582"/>
      <c r="T18" s="582"/>
    </row>
    <row r="19" spans="1:20" s="581" customFormat="1" ht="15.05" customHeight="1">
      <c r="A19" s="582"/>
      <c r="B19" s="582"/>
      <c r="C19" s="582"/>
      <c r="D19" s="582"/>
      <c r="F19" s="580"/>
      <c r="G19" s="1274" t="s">
        <v>571</v>
      </c>
      <c r="H19" s="1274"/>
      <c r="I19" s="562"/>
      <c r="J19" s="582"/>
      <c r="K19" s="582"/>
      <c r="L19" s="582"/>
      <c r="M19" s="582"/>
      <c r="N19" s="582"/>
      <c r="O19" s="582"/>
      <c r="P19" s="582"/>
      <c r="Q19" s="582"/>
      <c r="R19" s="582"/>
      <c r="S19" s="582"/>
      <c r="T19" s="582"/>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List06_4">
    <tabColor rgb="FFEAEBEE"/>
    <pageSetUpPr fitToPage="1"/>
  </sheetPr>
  <dimension ref="A1:AJ34"/>
  <sheetViews>
    <sheetView showGridLines="0" topLeftCell="I4" zoomScaleNormal="100" workbookViewId="0"/>
  </sheetViews>
  <sheetFormatPr defaultColWidth="10.625" defaultRowHeight="14.4"/>
  <cols>
    <col min="1" max="6" width="10.625" style="553" hidden="1" customWidth="1"/>
    <col min="7" max="8" width="9.125" style="559" hidden="1" customWidth="1"/>
    <col min="9" max="9" width="3.75" style="500" customWidth="1"/>
    <col min="10" max="11" width="3.75" style="499" customWidth="1"/>
    <col min="12" max="12" width="12.75" style="492" customWidth="1"/>
    <col min="13" max="13" width="44.75" style="492" customWidth="1"/>
    <col min="14" max="14" width="1.75" style="492" hidden="1" customWidth="1"/>
    <col min="15" max="15" width="23.75" style="492" customWidth="1"/>
    <col min="16" max="17" width="1.75" style="492" hidden="1" customWidth="1"/>
    <col min="18" max="18" width="11.75" style="492" customWidth="1"/>
    <col min="19" max="19" width="3.75" style="492" customWidth="1"/>
    <col min="20" max="20" width="11.75" style="492" customWidth="1"/>
    <col min="21" max="21" width="8.625" style="492" hidden="1" customWidth="1"/>
    <col min="22" max="22" width="4.75" style="492" customWidth="1"/>
    <col min="23" max="23" width="115.75" style="492" customWidth="1"/>
    <col min="24" max="35" width="10.625" style="553"/>
    <col min="36" max="256" width="10.625" style="492"/>
    <col min="257" max="264" width="0" style="492" hidden="1" customWidth="1"/>
    <col min="265" max="267" width="3.75" style="492" customWidth="1"/>
    <col min="268" max="268" width="12.75" style="492" customWidth="1"/>
    <col min="269" max="269" width="47.375" style="492" customWidth="1"/>
    <col min="270" max="273" width="0" style="492" hidden="1" customWidth="1"/>
    <col min="274" max="274" width="11.75" style="492" customWidth="1"/>
    <col min="275" max="275" width="6.375" style="492" bestFit="1" customWidth="1"/>
    <col min="276" max="276" width="11.75" style="492" customWidth="1"/>
    <col min="277" max="277" width="0" style="492" hidden="1" customWidth="1"/>
    <col min="278" max="278" width="3.75" style="492" customWidth="1"/>
    <col min="279" max="279" width="11.125" style="492" bestFit="1" customWidth="1"/>
    <col min="280" max="512" width="10.625" style="492"/>
    <col min="513" max="520" width="0" style="492" hidden="1" customWidth="1"/>
    <col min="521" max="523" width="3.75" style="492" customWidth="1"/>
    <col min="524" max="524" width="12.75" style="492" customWidth="1"/>
    <col min="525" max="525" width="47.375" style="492" customWidth="1"/>
    <col min="526" max="529" width="0" style="492" hidden="1" customWidth="1"/>
    <col min="530" max="530" width="11.75" style="492" customWidth="1"/>
    <col min="531" max="531" width="6.375" style="492" bestFit="1" customWidth="1"/>
    <col min="532" max="532" width="11.75" style="492" customWidth="1"/>
    <col min="533" max="533" width="0" style="492" hidden="1" customWidth="1"/>
    <col min="534" max="534" width="3.75" style="492" customWidth="1"/>
    <col min="535" max="535" width="11.125" style="492" bestFit="1" customWidth="1"/>
    <col min="536" max="768" width="10.625" style="492"/>
    <col min="769" max="776" width="0" style="492" hidden="1" customWidth="1"/>
    <col min="777" max="779" width="3.75" style="492" customWidth="1"/>
    <col min="780" max="780" width="12.75" style="492" customWidth="1"/>
    <col min="781" max="781" width="47.375" style="492" customWidth="1"/>
    <col min="782" max="785" width="0" style="492" hidden="1" customWidth="1"/>
    <col min="786" max="786" width="11.75" style="492" customWidth="1"/>
    <col min="787" max="787" width="6.375" style="492" bestFit="1" customWidth="1"/>
    <col min="788" max="788" width="11.75" style="492" customWidth="1"/>
    <col min="789" max="789" width="0" style="492" hidden="1" customWidth="1"/>
    <col min="790" max="790" width="3.75" style="492" customWidth="1"/>
    <col min="791" max="791" width="11.125" style="492" bestFit="1" customWidth="1"/>
    <col min="792" max="1024" width="10.625" style="492"/>
    <col min="1025" max="1032" width="0" style="492" hidden="1" customWidth="1"/>
    <col min="1033" max="1035" width="3.75" style="492" customWidth="1"/>
    <col min="1036" max="1036" width="12.75" style="492" customWidth="1"/>
    <col min="1037" max="1037" width="47.375" style="492" customWidth="1"/>
    <col min="1038" max="1041" width="0" style="492" hidden="1" customWidth="1"/>
    <col min="1042" max="1042" width="11.75" style="492" customWidth="1"/>
    <col min="1043" max="1043" width="6.375" style="492" bestFit="1" customWidth="1"/>
    <col min="1044" max="1044" width="11.75" style="492" customWidth="1"/>
    <col min="1045" max="1045" width="0" style="492" hidden="1" customWidth="1"/>
    <col min="1046" max="1046" width="3.75" style="492" customWidth="1"/>
    <col min="1047" max="1047" width="11.125" style="492" bestFit="1" customWidth="1"/>
    <col min="1048" max="1280" width="10.625" style="492"/>
    <col min="1281" max="1288" width="0" style="492" hidden="1" customWidth="1"/>
    <col min="1289" max="1291" width="3.75" style="492" customWidth="1"/>
    <col min="1292" max="1292" width="12.75" style="492" customWidth="1"/>
    <col min="1293" max="1293" width="47.375" style="492" customWidth="1"/>
    <col min="1294" max="1297" width="0" style="492" hidden="1" customWidth="1"/>
    <col min="1298" max="1298" width="11.75" style="492" customWidth="1"/>
    <col min="1299" max="1299" width="6.375" style="492" bestFit="1" customWidth="1"/>
    <col min="1300" max="1300" width="11.75" style="492" customWidth="1"/>
    <col min="1301" max="1301" width="0" style="492" hidden="1" customWidth="1"/>
    <col min="1302" max="1302" width="3.75" style="492" customWidth="1"/>
    <col min="1303" max="1303" width="11.125" style="492" bestFit="1" customWidth="1"/>
    <col min="1304" max="1536" width="10.625" style="492"/>
    <col min="1537" max="1544" width="0" style="492" hidden="1" customWidth="1"/>
    <col min="1545" max="1547" width="3.75" style="492" customWidth="1"/>
    <col min="1548" max="1548" width="12.75" style="492" customWidth="1"/>
    <col min="1549" max="1549" width="47.375" style="492" customWidth="1"/>
    <col min="1550" max="1553" width="0" style="492" hidden="1" customWidth="1"/>
    <col min="1554" max="1554" width="11.75" style="492" customWidth="1"/>
    <col min="1555" max="1555" width="6.375" style="492" bestFit="1" customWidth="1"/>
    <col min="1556" max="1556" width="11.75" style="492" customWidth="1"/>
    <col min="1557" max="1557" width="0" style="492" hidden="1" customWidth="1"/>
    <col min="1558" max="1558" width="3.75" style="492" customWidth="1"/>
    <col min="1559" max="1559" width="11.125" style="492" bestFit="1" customWidth="1"/>
    <col min="1560" max="1792" width="10.625" style="492"/>
    <col min="1793" max="1800" width="0" style="492" hidden="1" customWidth="1"/>
    <col min="1801" max="1803" width="3.75" style="492" customWidth="1"/>
    <col min="1804" max="1804" width="12.75" style="492" customWidth="1"/>
    <col min="1805" max="1805" width="47.375" style="492" customWidth="1"/>
    <col min="1806" max="1809" width="0" style="492" hidden="1" customWidth="1"/>
    <col min="1810" max="1810" width="11.75" style="492" customWidth="1"/>
    <col min="1811" max="1811" width="6.375" style="492" bestFit="1" customWidth="1"/>
    <col min="1812" max="1812" width="11.75" style="492" customWidth="1"/>
    <col min="1813" max="1813" width="0" style="492" hidden="1" customWidth="1"/>
    <col min="1814" max="1814" width="3.75" style="492" customWidth="1"/>
    <col min="1815" max="1815" width="11.125" style="492" bestFit="1" customWidth="1"/>
    <col min="1816" max="2048" width="10.625" style="492"/>
    <col min="2049" max="2056" width="0" style="492" hidden="1" customWidth="1"/>
    <col min="2057" max="2059" width="3.75" style="492" customWidth="1"/>
    <col min="2060" max="2060" width="12.75" style="492" customWidth="1"/>
    <col min="2061" max="2061" width="47.375" style="492" customWidth="1"/>
    <col min="2062" max="2065" width="0" style="492" hidden="1" customWidth="1"/>
    <col min="2066" max="2066" width="11.75" style="492" customWidth="1"/>
    <col min="2067" max="2067" width="6.375" style="492" bestFit="1" customWidth="1"/>
    <col min="2068" max="2068" width="11.75" style="492" customWidth="1"/>
    <col min="2069" max="2069" width="0" style="492" hidden="1" customWidth="1"/>
    <col min="2070" max="2070" width="3.75" style="492" customWidth="1"/>
    <col min="2071" max="2071" width="11.125" style="492" bestFit="1" customWidth="1"/>
    <col min="2072" max="2304" width="10.625" style="492"/>
    <col min="2305" max="2312" width="0" style="492" hidden="1" customWidth="1"/>
    <col min="2313" max="2315" width="3.75" style="492" customWidth="1"/>
    <col min="2316" max="2316" width="12.75" style="492" customWidth="1"/>
    <col min="2317" max="2317" width="47.375" style="492" customWidth="1"/>
    <col min="2318" max="2321" width="0" style="492" hidden="1" customWidth="1"/>
    <col min="2322" max="2322" width="11.75" style="492" customWidth="1"/>
    <col min="2323" max="2323" width="6.375" style="492" bestFit="1" customWidth="1"/>
    <col min="2324" max="2324" width="11.75" style="492" customWidth="1"/>
    <col min="2325" max="2325" width="0" style="492" hidden="1" customWidth="1"/>
    <col min="2326" max="2326" width="3.75" style="492" customWidth="1"/>
    <col min="2327" max="2327" width="11.125" style="492" bestFit="1" customWidth="1"/>
    <col min="2328" max="2560" width="10.625" style="492"/>
    <col min="2561" max="2568" width="0" style="492" hidden="1" customWidth="1"/>
    <col min="2569" max="2571" width="3.75" style="492" customWidth="1"/>
    <col min="2572" max="2572" width="12.75" style="492" customWidth="1"/>
    <col min="2573" max="2573" width="47.375" style="492" customWidth="1"/>
    <col min="2574" max="2577" width="0" style="492" hidden="1" customWidth="1"/>
    <col min="2578" max="2578" width="11.75" style="492" customWidth="1"/>
    <col min="2579" max="2579" width="6.375" style="492" bestFit="1" customWidth="1"/>
    <col min="2580" max="2580" width="11.75" style="492" customWidth="1"/>
    <col min="2581" max="2581" width="0" style="492" hidden="1" customWidth="1"/>
    <col min="2582" max="2582" width="3.75" style="492" customWidth="1"/>
    <col min="2583" max="2583" width="11.125" style="492" bestFit="1" customWidth="1"/>
    <col min="2584" max="2816" width="10.625" style="492"/>
    <col min="2817" max="2824" width="0" style="492" hidden="1" customWidth="1"/>
    <col min="2825" max="2827" width="3.75" style="492" customWidth="1"/>
    <col min="2828" max="2828" width="12.75" style="492" customWidth="1"/>
    <col min="2829" max="2829" width="47.375" style="492" customWidth="1"/>
    <col min="2830" max="2833" width="0" style="492" hidden="1" customWidth="1"/>
    <col min="2834" max="2834" width="11.75" style="492" customWidth="1"/>
    <col min="2835" max="2835" width="6.375" style="492" bestFit="1" customWidth="1"/>
    <col min="2836" max="2836" width="11.75" style="492" customWidth="1"/>
    <col min="2837" max="2837" width="0" style="492" hidden="1" customWidth="1"/>
    <col min="2838" max="2838" width="3.75" style="492" customWidth="1"/>
    <col min="2839" max="2839" width="11.125" style="492" bestFit="1" customWidth="1"/>
    <col min="2840" max="3072" width="10.625" style="492"/>
    <col min="3073" max="3080" width="0" style="492" hidden="1" customWidth="1"/>
    <col min="3081" max="3083" width="3.75" style="492" customWidth="1"/>
    <col min="3084" max="3084" width="12.75" style="492" customWidth="1"/>
    <col min="3085" max="3085" width="47.375" style="492" customWidth="1"/>
    <col min="3086" max="3089" width="0" style="492" hidden="1" customWidth="1"/>
    <col min="3090" max="3090" width="11.75" style="492" customWidth="1"/>
    <col min="3091" max="3091" width="6.375" style="492" bestFit="1" customWidth="1"/>
    <col min="3092" max="3092" width="11.75" style="492" customWidth="1"/>
    <col min="3093" max="3093" width="0" style="492" hidden="1" customWidth="1"/>
    <col min="3094" max="3094" width="3.75" style="492" customWidth="1"/>
    <col min="3095" max="3095" width="11.125" style="492" bestFit="1" customWidth="1"/>
    <col min="3096" max="3328" width="10.625" style="492"/>
    <col min="3329" max="3336" width="0" style="492" hidden="1" customWidth="1"/>
    <col min="3337" max="3339" width="3.75" style="492" customWidth="1"/>
    <col min="3340" max="3340" width="12.75" style="492" customWidth="1"/>
    <col min="3341" max="3341" width="47.375" style="492" customWidth="1"/>
    <col min="3342" max="3345" width="0" style="492" hidden="1" customWidth="1"/>
    <col min="3346" max="3346" width="11.75" style="492" customWidth="1"/>
    <col min="3347" max="3347" width="6.375" style="492" bestFit="1" customWidth="1"/>
    <col min="3348" max="3348" width="11.75" style="492" customWidth="1"/>
    <col min="3349" max="3349" width="0" style="492" hidden="1" customWidth="1"/>
    <col min="3350" max="3350" width="3.75" style="492" customWidth="1"/>
    <col min="3351" max="3351" width="11.125" style="492" bestFit="1" customWidth="1"/>
    <col min="3352" max="3584" width="10.625" style="492"/>
    <col min="3585" max="3592" width="0" style="492" hidden="1" customWidth="1"/>
    <col min="3593" max="3595" width="3.75" style="492" customWidth="1"/>
    <col min="3596" max="3596" width="12.75" style="492" customWidth="1"/>
    <col min="3597" max="3597" width="47.375" style="492" customWidth="1"/>
    <col min="3598" max="3601" width="0" style="492" hidden="1" customWidth="1"/>
    <col min="3602" max="3602" width="11.75" style="492" customWidth="1"/>
    <col min="3603" max="3603" width="6.375" style="492" bestFit="1" customWidth="1"/>
    <col min="3604" max="3604" width="11.75" style="492" customWidth="1"/>
    <col min="3605" max="3605" width="0" style="492" hidden="1" customWidth="1"/>
    <col min="3606" max="3606" width="3.75" style="492" customWidth="1"/>
    <col min="3607" max="3607" width="11.125" style="492" bestFit="1" customWidth="1"/>
    <col min="3608" max="3840" width="10.625" style="492"/>
    <col min="3841" max="3848" width="0" style="492" hidden="1" customWidth="1"/>
    <col min="3849" max="3851" width="3.75" style="492" customWidth="1"/>
    <col min="3852" max="3852" width="12.75" style="492" customWidth="1"/>
    <col min="3853" max="3853" width="47.375" style="492" customWidth="1"/>
    <col min="3854" max="3857" width="0" style="492" hidden="1" customWidth="1"/>
    <col min="3858" max="3858" width="11.75" style="492" customWidth="1"/>
    <col min="3859" max="3859" width="6.375" style="492" bestFit="1" customWidth="1"/>
    <col min="3860" max="3860" width="11.75" style="492" customWidth="1"/>
    <col min="3861" max="3861" width="0" style="492" hidden="1" customWidth="1"/>
    <col min="3862" max="3862" width="3.75" style="492" customWidth="1"/>
    <col min="3863" max="3863" width="11.125" style="492" bestFit="1" customWidth="1"/>
    <col min="3864" max="4096" width="10.625" style="492"/>
    <col min="4097" max="4104" width="0" style="492" hidden="1" customWidth="1"/>
    <col min="4105" max="4107" width="3.75" style="492" customWidth="1"/>
    <col min="4108" max="4108" width="12.75" style="492" customWidth="1"/>
    <col min="4109" max="4109" width="47.375" style="492" customWidth="1"/>
    <col min="4110" max="4113" width="0" style="492" hidden="1" customWidth="1"/>
    <col min="4114" max="4114" width="11.75" style="492" customWidth="1"/>
    <col min="4115" max="4115" width="6.375" style="492" bestFit="1" customWidth="1"/>
    <col min="4116" max="4116" width="11.75" style="492" customWidth="1"/>
    <col min="4117" max="4117" width="0" style="492" hidden="1" customWidth="1"/>
    <col min="4118" max="4118" width="3.75" style="492" customWidth="1"/>
    <col min="4119" max="4119" width="11.125" style="492" bestFit="1" customWidth="1"/>
    <col min="4120" max="4352" width="10.625" style="492"/>
    <col min="4353" max="4360" width="0" style="492" hidden="1" customWidth="1"/>
    <col min="4361" max="4363" width="3.75" style="492" customWidth="1"/>
    <col min="4364" max="4364" width="12.75" style="492" customWidth="1"/>
    <col min="4365" max="4365" width="47.375" style="492" customWidth="1"/>
    <col min="4366" max="4369" width="0" style="492" hidden="1" customWidth="1"/>
    <col min="4370" max="4370" width="11.75" style="492" customWidth="1"/>
    <col min="4371" max="4371" width="6.375" style="492" bestFit="1" customWidth="1"/>
    <col min="4372" max="4372" width="11.75" style="492" customWidth="1"/>
    <col min="4373" max="4373" width="0" style="492" hidden="1" customWidth="1"/>
    <col min="4374" max="4374" width="3.75" style="492" customWidth="1"/>
    <col min="4375" max="4375" width="11.125" style="492" bestFit="1" customWidth="1"/>
    <col min="4376" max="4608" width="10.625" style="492"/>
    <col min="4609" max="4616" width="0" style="492" hidden="1" customWidth="1"/>
    <col min="4617" max="4619" width="3.75" style="492" customWidth="1"/>
    <col min="4620" max="4620" width="12.75" style="492" customWidth="1"/>
    <col min="4621" max="4621" width="47.375" style="492" customWidth="1"/>
    <col min="4622" max="4625" width="0" style="492" hidden="1" customWidth="1"/>
    <col min="4626" max="4626" width="11.75" style="492" customWidth="1"/>
    <col min="4627" max="4627" width="6.375" style="492" bestFit="1" customWidth="1"/>
    <col min="4628" max="4628" width="11.75" style="492" customWidth="1"/>
    <col min="4629" max="4629" width="0" style="492" hidden="1" customWidth="1"/>
    <col min="4630" max="4630" width="3.75" style="492" customWidth="1"/>
    <col min="4631" max="4631" width="11.125" style="492" bestFit="1" customWidth="1"/>
    <col min="4632" max="4864" width="10.625" style="492"/>
    <col min="4865" max="4872" width="0" style="492" hidden="1" customWidth="1"/>
    <col min="4873" max="4875" width="3.75" style="492" customWidth="1"/>
    <col min="4876" max="4876" width="12.75" style="492" customWidth="1"/>
    <col min="4877" max="4877" width="47.375" style="492" customWidth="1"/>
    <col min="4878" max="4881" width="0" style="492" hidden="1" customWidth="1"/>
    <col min="4882" max="4882" width="11.75" style="492" customWidth="1"/>
    <col min="4883" max="4883" width="6.375" style="492" bestFit="1" customWidth="1"/>
    <col min="4884" max="4884" width="11.75" style="492" customWidth="1"/>
    <col min="4885" max="4885" width="0" style="492" hidden="1" customWidth="1"/>
    <col min="4886" max="4886" width="3.75" style="492" customWidth="1"/>
    <col min="4887" max="4887" width="11.125" style="492" bestFit="1" customWidth="1"/>
    <col min="4888" max="5120" width="10.625" style="492"/>
    <col min="5121" max="5128" width="0" style="492" hidden="1" customWidth="1"/>
    <col min="5129" max="5131" width="3.75" style="492" customWidth="1"/>
    <col min="5132" max="5132" width="12.75" style="492" customWidth="1"/>
    <col min="5133" max="5133" width="47.375" style="492" customWidth="1"/>
    <col min="5134" max="5137" width="0" style="492" hidden="1" customWidth="1"/>
    <col min="5138" max="5138" width="11.75" style="492" customWidth="1"/>
    <col min="5139" max="5139" width="6.375" style="492" bestFit="1" customWidth="1"/>
    <col min="5140" max="5140" width="11.75" style="492" customWidth="1"/>
    <col min="5141" max="5141" width="0" style="492" hidden="1" customWidth="1"/>
    <col min="5142" max="5142" width="3.75" style="492" customWidth="1"/>
    <col min="5143" max="5143" width="11.125" style="492" bestFit="1" customWidth="1"/>
    <col min="5144" max="5376" width="10.625" style="492"/>
    <col min="5377" max="5384" width="0" style="492" hidden="1" customWidth="1"/>
    <col min="5385" max="5387" width="3.75" style="492" customWidth="1"/>
    <col min="5388" max="5388" width="12.75" style="492" customWidth="1"/>
    <col min="5389" max="5389" width="47.375" style="492" customWidth="1"/>
    <col min="5390" max="5393" width="0" style="492" hidden="1" customWidth="1"/>
    <col min="5394" max="5394" width="11.75" style="492" customWidth="1"/>
    <col min="5395" max="5395" width="6.375" style="492" bestFit="1" customWidth="1"/>
    <col min="5396" max="5396" width="11.75" style="492" customWidth="1"/>
    <col min="5397" max="5397" width="0" style="492" hidden="1" customWidth="1"/>
    <col min="5398" max="5398" width="3.75" style="492" customWidth="1"/>
    <col min="5399" max="5399" width="11.125" style="492" bestFit="1" customWidth="1"/>
    <col min="5400" max="5632" width="10.625" style="492"/>
    <col min="5633" max="5640" width="0" style="492" hidden="1" customWidth="1"/>
    <col min="5641" max="5643" width="3.75" style="492" customWidth="1"/>
    <col min="5644" max="5644" width="12.75" style="492" customWidth="1"/>
    <col min="5645" max="5645" width="47.375" style="492" customWidth="1"/>
    <col min="5646" max="5649" width="0" style="492" hidden="1" customWidth="1"/>
    <col min="5650" max="5650" width="11.75" style="492" customWidth="1"/>
    <col min="5651" max="5651" width="6.375" style="492" bestFit="1" customWidth="1"/>
    <col min="5652" max="5652" width="11.75" style="492" customWidth="1"/>
    <col min="5653" max="5653" width="0" style="492" hidden="1" customWidth="1"/>
    <col min="5654" max="5654" width="3.75" style="492" customWidth="1"/>
    <col min="5655" max="5655" width="11.125" style="492" bestFit="1" customWidth="1"/>
    <col min="5656" max="5888" width="10.625" style="492"/>
    <col min="5889" max="5896" width="0" style="492" hidden="1" customWidth="1"/>
    <col min="5897" max="5899" width="3.75" style="492" customWidth="1"/>
    <col min="5900" max="5900" width="12.75" style="492" customWidth="1"/>
    <col min="5901" max="5901" width="47.375" style="492" customWidth="1"/>
    <col min="5902" max="5905" width="0" style="492" hidden="1" customWidth="1"/>
    <col min="5906" max="5906" width="11.75" style="492" customWidth="1"/>
    <col min="5907" max="5907" width="6.375" style="492" bestFit="1" customWidth="1"/>
    <col min="5908" max="5908" width="11.75" style="492" customWidth="1"/>
    <col min="5909" max="5909" width="0" style="492" hidden="1" customWidth="1"/>
    <col min="5910" max="5910" width="3.75" style="492" customWidth="1"/>
    <col min="5911" max="5911" width="11.125" style="492" bestFit="1" customWidth="1"/>
    <col min="5912" max="6144" width="10.625" style="492"/>
    <col min="6145" max="6152" width="0" style="492" hidden="1" customWidth="1"/>
    <col min="6153" max="6155" width="3.75" style="492" customWidth="1"/>
    <col min="6156" max="6156" width="12.75" style="492" customWidth="1"/>
    <col min="6157" max="6157" width="47.375" style="492" customWidth="1"/>
    <col min="6158" max="6161" width="0" style="492" hidden="1" customWidth="1"/>
    <col min="6162" max="6162" width="11.75" style="492" customWidth="1"/>
    <col min="6163" max="6163" width="6.375" style="492" bestFit="1" customWidth="1"/>
    <col min="6164" max="6164" width="11.75" style="492" customWidth="1"/>
    <col min="6165" max="6165" width="0" style="492" hidden="1" customWidth="1"/>
    <col min="6166" max="6166" width="3.75" style="492" customWidth="1"/>
    <col min="6167" max="6167" width="11.125" style="492" bestFit="1" customWidth="1"/>
    <col min="6168" max="6400" width="10.625" style="492"/>
    <col min="6401" max="6408" width="0" style="492" hidden="1" customWidth="1"/>
    <col min="6409" max="6411" width="3.75" style="492" customWidth="1"/>
    <col min="6412" max="6412" width="12.75" style="492" customWidth="1"/>
    <col min="6413" max="6413" width="47.375" style="492" customWidth="1"/>
    <col min="6414" max="6417" width="0" style="492" hidden="1" customWidth="1"/>
    <col min="6418" max="6418" width="11.75" style="492" customWidth="1"/>
    <col min="6419" max="6419" width="6.375" style="492" bestFit="1" customWidth="1"/>
    <col min="6420" max="6420" width="11.75" style="492" customWidth="1"/>
    <col min="6421" max="6421" width="0" style="492" hidden="1" customWidth="1"/>
    <col min="6422" max="6422" width="3.75" style="492" customWidth="1"/>
    <col min="6423" max="6423" width="11.125" style="492" bestFit="1" customWidth="1"/>
    <col min="6424" max="6656" width="10.625" style="492"/>
    <col min="6657" max="6664" width="0" style="492" hidden="1" customWidth="1"/>
    <col min="6665" max="6667" width="3.75" style="492" customWidth="1"/>
    <col min="6668" max="6668" width="12.75" style="492" customWidth="1"/>
    <col min="6669" max="6669" width="47.375" style="492" customWidth="1"/>
    <col min="6670" max="6673" width="0" style="492" hidden="1" customWidth="1"/>
    <col min="6674" max="6674" width="11.75" style="492" customWidth="1"/>
    <col min="6675" max="6675" width="6.375" style="492" bestFit="1" customWidth="1"/>
    <col min="6676" max="6676" width="11.75" style="492" customWidth="1"/>
    <col min="6677" max="6677" width="0" style="492" hidden="1" customWidth="1"/>
    <col min="6678" max="6678" width="3.75" style="492" customWidth="1"/>
    <col min="6679" max="6679" width="11.125" style="492" bestFit="1" customWidth="1"/>
    <col min="6680" max="6912" width="10.625" style="492"/>
    <col min="6913" max="6920" width="0" style="492" hidden="1" customWidth="1"/>
    <col min="6921" max="6923" width="3.75" style="492" customWidth="1"/>
    <col min="6924" max="6924" width="12.75" style="492" customWidth="1"/>
    <col min="6925" max="6925" width="47.375" style="492" customWidth="1"/>
    <col min="6926" max="6929" width="0" style="492" hidden="1" customWidth="1"/>
    <col min="6930" max="6930" width="11.75" style="492" customWidth="1"/>
    <col min="6931" max="6931" width="6.375" style="492" bestFit="1" customWidth="1"/>
    <col min="6932" max="6932" width="11.75" style="492" customWidth="1"/>
    <col min="6933" max="6933" width="0" style="492" hidden="1" customWidth="1"/>
    <col min="6934" max="6934" width="3.75" style="492" customWidth="1"/>
    <col min="6935" max="6935" width="11.125" style="492" bestFit="1" customWidth="1"/>
    <col min="6936" max="7168" width="10.625" style="492"/>
    <col min="7169" max="7176" width="0" style="492" hidden="1" customWidth="1"/>
    <col min="7177" max="7179" width="3.75" style="492" customWidth="1"/>
    <col min="7180" max="7180" width="12.75" style="492" customWidth="1"/>
    <col min="7181" max="7181" width="47.375" style="492" customWidth="1"/>
    <col min="7182" max="7185" width="0" style="492" hidden="1" customWidth="1"/>
    <col min="7186" max="7186" width="11.75" style="492" customWidth="1"/>
    <col min="7187" max="7187" width="6.375" style="492" bestFit="1" customWidth="1"/>
    <col min="7188" max="7188" width="11.75" style="492" customWidth="1"/>
    <col min="7189" max="7189" width="0" style="492" hidden="1" customWidth="1"/>
    <col min="7190" max="7190" width="3.75" style="492" customWidth="1"/>
    <col min="7191" max="7191" width="11.125" style="492" bestFit="1" customWidth="1"/>
    <col min="7192" max="7424" width="10.625" style="492"/>
    <col min="7425" max="7432" width="0" style="492" hidden="1" customWidth="1"/>
    <col min="7433" max="7435" width="3.75" style="492" customWidth="1"/>
    <col min="7436" max="7436" width="12.75" style="492" customWidth="1"/>
    <col min="7437" max="7437" width="47.375" style="492" customWidth="1"/>
    <col min="7438" max="7441" width="0" style="492" hidden="1" customWidth="1"/>
    <col min="7442" max="7442" width="11.75" style="492" customWidth="1"/>
    <col min="7443" max="7443" width="6.375" style="492" bestFit="1" customWidth="1"/>
    <col min="7444" max="7444" width="11.75" style="492" customWidth="1"/>
    <col min="7445" max="7445" width="0" style="492" hidden="1" customWidth="1"/>
    <col min="7446" max="7446" width="3.75" style="492" customWidth="1"/>
    <col min="7447" max="7447" width="11.125" style="492" bestFit="1" customWidth="1"/>
    <col min="7448" max="7680" width="10.625" style="492"/>
    <col min="7681" max="7688" width="0" style="492" hidden="1" customWidth="1"/>
    <col min="7689" max="7691" width="3.75" style="492" customWidth="1"/>
    <col min="7692" max="7692" width="12.75" style="492" customWidth="1"/>
    <col min="7693" max="7693" width="47.375" style="492" customWidth="1"/>
    <col min="7694" max="7697" width="0" style="492" hidden="1" customWidth="1"/>
    <col min="7698" max="7698" width="11.75" style="492" customWidth="1"/>
    <col min="7699" max="7699" width="6.375" style="492" bestFit="1" customWidth="1"/>
    <col min="7700" max="7700" width="11.75" style="492" customWidth="1"/>
    <col min="7701" max="7701" width="0" style="492" hidden="1" customWidth="1"/>
    <col min="7702" max="7702" width="3.75" style="492" customWidth="1"/>
    <col min="7703" max="7703" width="11.125" style="492" bestFit="1" customWidth="1"/>
    <col min="7704" max="7936" width="10.625" style="492"/>
    <col min="7937" max="7944" width="0" style="492" hidden="1" customWidth="1"/>
    <col min="7945" max="7947" width="3.75" style="492" customWidth="1"/>
    <col min="7948" max="7948" width="12.75" style="492" customWidth="1"/>
    <col min="7949" max="7949" width="47.375" style="492" customWidth="1"/>
    <col min="7950" max="7953" width="0" style="492" hidden="1" customWidth="1"/>
    <col min="7954" max="7954" width="11.75" style="492" customWidth="1"/>
    <col min="7955" max="7955" width="6.375" style="492" bestFit="1" customWidth="1"/>
    <col min="7956" max="7956" width="11.75" style="492" customWidth="1"/>
    <col min="7957" max="7957" width="0" style="492" hidden="1" customWidth="1"/>
    <col min="7958" max="7958" width="3.75" style="492" customWidth="1"/>
    <col min="7959" max="7959" width="11.125" style="492" bestFit="1" customWidth="1"/>
    <col min="7960" max="8192" width="10.625" style="492"/>
    <col min="8193" max="8200" width="0" style="492" hidden="1" customWidth="1"/>
    <col min="8201" max="8203" width="3.75" style="492" customWidth="1"/>
    <col min="8204" max="8204" width="12.75" style="492" customWidth="1"/>
    <col min="8205" max="8205" width="47.375" style="492" customWidth="1"/>
    <col min="8206" max="8209" width="0" style="492" hidden="1" customWidth="1"/>
    <col min="8210" max="8210" width="11.75" style="492" customWidth="1"/>
    <col min="8211" max="8211" width="6.375" style="492" bestFit="1" customWidth="1"/>
    <col min="8212" max="8212" width="11.75" style="492" customWidth="1"/>
    <col min="8213" max="8213" width="0" style="492" hidden="1" customWidth="1"/>
    <col min="8214" max="8214" width="3.75" style="492" customWidth="1"/>
    <col min="8215" max="8215" width="11.125" style="492" bestFit="1" customWidth="1"/>
    <col min="8216" max="8448" width="10.625" style="492"/>
    <col min="8449" max="8456" width="0" style="492" hidden="1" customWidth="1"/>
    <col min="8457" max="8459" width="3.75" style="492" customWidth="1"/>
    <col min="8460" max="8460" width="12.75" style="492" customWidth="1"/>
    <col min="8461" max="8461" width="47.375" style="492" customWidth="1"/>
    <col min="8462" max="8465" width="0" style="492" hidden="1" customWidth="1"/>
    <col min="8466" max="8466" width="11.75" style="492" customWidth="1"/>
    <col min="8467" max="8467" width="6.375" style="492" bestFit="1" customWidth="1"/>
    <col min="8468" max="8468" width="11.75" style="492" customWidth="1"/>
    <col min="8469" max="8469" width="0" style="492" hidden="1" customWidth="1"/>
    <col min="8470" max="8470" width="3.75" style="492" customWidth="1"/>
    <col min="8471" max="8471" width="11.125" style="492" bestFit="1" customWidth="1"/>
    <col min="8472" max="8704" width="10.625" style="492"/>
    <col min="8705" max="8712" width="0" style="492" hidden="1" customWidth="1"/>
    <col min="8713" max="8715" width="3.75" style="492" customWidth="1"/>
    <col min="8716" max="8716" width="12.75" style="492" customWidth="1"/>
    <col min="8717" max="8717" width="47.375" style="492" customWidth="1"/>
    <col min="8718" max="8721" width="0" style="492" hidden="1" customWidth="1"/>
    <col min="8722" max="8722" width="11.75" style="492" customWidth="1"/>
    <col min="8723" max="8723" width="6.375" style="492" bestFit="1" customWidth="1"/>
    <col min="8724" max="8724" width="11.75" style="492" customWidth="1"/>
    <col min="8725" max="8725" width="0" style="492" hidden="1" customWidth="1"/>
    <col min="8726" max="8726" width="3.75" style="492" customWidth="1"/>
    <col min="8727" max="8727" width="11.125" style="492" bestFit="1" customWidth="1"/>
    <col min="8728" max="8960" width="10.625" style="492"/>
    <col min="8961" max="8968" width="0" style="492" hidden="1" customWidth="1"/>
    <col min="8969" max="8971" width="3.75" style="492" customWidth="1"/>
    <col min="8972" max="8972" width="12.75" style="492" customWidth="1"/>
    <col min="8973" max="8973" width="47.375" style="492" customWidth="1"/>
    <col min="8974" max="8977" width="0" style="492" hidden="1" customWidth="1"/>
    <col min="8978" max="8978" width="11.75" style="492" customWidth="1"/>
    <col min="8979" max="8979" width="6.375" style="492" bestFit="1" customWidth="1"/>
    <col min="8980" max="8980" width="11.75" style="492" customWidth="1"/>
    <col min="8981" max="8981" width="0" style="492" hidden="1" customWidth="1"/>
    <col min="8982" max="8982" width="3.75" style="492" customWidth="1"/>
    <col min="8983" max="8983" width="11.125" style="492" bestFit="1" customWidth="1"/>
    <col min="8984" max="9216" width="10.625" style="492"/>
    <col min="9217" max="9224" width="0" style="492" hidden="1" customWidth="1"/>
    <col min="9225" max="9227" width="3.75" style="492" customWidth="1"/>
    <col min="9228" max="9228" width="12.75" style="492" customWidth="1"/>
    <col min="9229" max="9229" width="47.375" style="492" customWidth="1"/>
    <col min="9230" max="9233" width="0" style="492" hidden="1" customWidth="1"/>
    <col min="9234" max="9234" width="11.75" style="492" customWidth="1"/>
    <col min="9235" max="9235" width="6.375" style="492" bestFit="1" customWidth="1"/>
    <col min="9236" max="9236" width="11.75" style="492" customWidth="1"/>
    <col min="9237" max="9237" width="0" style="492" hidden="1" customWidth="1"/>
    <col min="9238" max="9238" width="3.75" style="492" customWidth="1"/>
    <col min="9239" max="9239" width="11.125" style="492" bestFit="1" customWidth="1"/>
    <col min="9240" max="9472" width="10.625" style="492"/>
    <col min="9473" max="9480" width="0" style="492" hidden="1" customWidth="1"/>
    <col min="9481" max="9483" width="3.75" style="492" customWidth="1"/>
    <col min="9484" max="9484" width="12.75" style="492" customWidth="1"/>
    <col min="9485" max="9485" width="47.375" style="492" customWidth="1"/>
    <col min="9486" max="9489" width="0" style="492" hidden="1" customWidth="1"/>
    <col min="9490" max="9490" width="11.75" style="492" customWidth="1"/>
    <col min="9491" max="9491" width="6.375" style="492" bestFit="1" customWidth="1"/>
    <col min="9492" max="9492" width="11.75" style="492" customWidth="1"/>
    <col min="9493" max="9493" width="0" style="492" hidden="1" customWidth="1"/>
    <col min="9494" max="9494" width="3.75" style="492" customWidth="1"/>
    <col min="9495" max="9495" width="11.125" style="492" bestFit="1" customWidth="1"/>
    <col min="9496" max="9728" width="10.625" style="492"/>
    <col min="9729" max="9736" width="0" style="492" hidden="1" customWidth="1"/>
    <col min="9737" max="9739" width="3.75" style="492" customWidth="1"/>
    <col min="9740" max="9740" width="12.75" style="492" customWidth="1"/>
    <col min="9741" max="9741" width="47.375" style="492" customWidth="1"/>
    <col min="9742" max="9745" width="0" style="492" hidden="1" customWidth="1"/>
    <col min="9746" max="9746" width="11.75" style="492" customWidth="1"/>
    <col min="9747" max="9747" width="6.375" style="492" bestFit="1" customWidth="1"/>
    <col min="9748" max="9748" width="11.75" style="492" customWidth="1"/>
    <col min="9749" max="9749" width="0" style="492" hidden="1" customWidth="1"/>
    <col min="9750" max="9750" width="3.75" style="492" customWidth="1"/>
    <col min="9751" max="9751" width="11.125" style="492" bestFit="1" customWidth="1"/>
    <col min="9752" max="9984" width="10.625" style="492"/>
    <col min="9985" max="9992" width="0" style="492" hidden="1" customWidth="1"/>
    <col min="9993" max="9995" width="3.75" style="492" customWidth="1"/>
    <col min="9996" max="9996" width="12.75" style="492" customWidth="1"/>
    <col min="9997" max="9997" width="47.375" style="492" customWidth="1"/>
    <col min="9998" max="10001" width="0" style="492" hidden="1" customWidth="1"/>
    <col min="10002" max="10002" width="11.75" style="492" customWidth="1"/>
    <col min="10003" max="10003" width="6.375" style="492" bestFit="1" customWidth="1"/>
    <col min="10004" max="10004" width="11.75" style="492" customWidth="1"/>
    <col min="10005" max="10005" width="0" style="492" hidden="1" customWidth="1"/>
    <col min="10006" max="10006" width="3.75" style="492" customWidth="1"/>
    <col min="10007" max="10007" width="11.125" style="492" bestFit="1" customWidth="1"/>
    <col min="10008" max="10240" width="10.625" style="492"/>
    <col min="10241" max="10248" width="0" style="492" hidden="1" customWidth="1"/>
    <col min="10249" max="10251" width="3.75" style="492" customWidth="1"/>
    <col min="10252" max="10252" width="12.75" style="492" customWidth="1"/>
    <col min="10253" max="10253" width="47.375" style="492" customWidth="1"/>
    <col min="10254" max="10257" width="0" style="492" hidden="1" customWidth="1"/>
    <col min="10258" max="10258" width="11.75" style="492" customWidth="1"/>
    <col min="10259" max="10259" width="6.375" style="492" bestFit="1" customWidth="1"/>
    <col min="10260" max="10260" width="11.75" style="492" customWidth="1"/>
    <col min="10261" max="10261" width="0" style="492" hidden="1" customWidth="1"/>
    <col min="10262" max="10262" width="3.75" style="492" customWidth="1"/>
    <col min="10263" max="10263" width="11.125" style="492" bestFit="1" customWidth="1"/>
    <col min="10264" max="10496" width="10.625" style="492"/>
    <col min="10497" max="10504" width="0" style="492" hidden="1" customWidth="1"/>
    <col min="10505" max="10507" width="3.75" style="492" customWidth="1"/>
    <col min="10508" max="10508" width="12.75" style="492" customWidth="1"/>
    <col min="10509" max="10509" width="47.375" style="492" customWidth="1"/>
    <col min="10510" max="10513" width="0" style="492" hidden="1" customWidth="1"/>
    <col min="10514" max="10514" width="11.75" style="492" customWidth="1"/>
    <col min="10515" max="10515" width="6.375" style="492" bestFit="1" customWidth="1"/>
    <col min="10516" max="10516" width="11.75" style="492" customWidth="1"/>
    <col min="10517" max="10517" width="0" style="492" hidden="1" customWidth="1"/>
    <col min="10518" max="10518" width="3.75" style="492" customWidth="1"/>
    <col min="10519" max="10519" width="11.125" style="492" bestFit="1" customWidth="1"/>
    <col min="10520" max="10752" width="10.625" style="492"/>
    <col min="10753" max="10760" width="0" style="492" hidden="1" customWidth="1"/>
    <col min="10761" max="10763" width="3.75" style="492" customWidth="1"/>
    <col min="10764" max="10764" width="12.75" style="492" customWidth="1"/>
    <col min="10765" max="10765" width="47.375" style="492" customWidth="1"/>
    <col min="10766" max="10769" width="0" style="492" hidden="1" customWidth="1"/>
    <col min="10770" max="10770" width="11.75" style="492" customWidth="1"/>
    <col min="10771" max="10771" width="6.375" style="492" bestFit="1" customWidth="1"/>
    <col min="10772" max="10772" width="11.75" style="492" customWidth="1"/>
    <col min="10773" max="10773" width="0" style="492" hidden="1" customWidth="1"/>
    <col min="10774" max="10774" width="3.75" style="492" customWidth="1"/>
    <col min="10775" max="10775" width="11.125" style="492" bestFit="1" customWidth="1"/>
    <col min="10776" max="11008" width="10.625" style="492"/>
    <col min="11009" max="11016" width="0" style="492" hidden="1" customWidth="1"/>
    <col min="11017" max="11019" width="3.75" style="492" customWidth="1"/>
    <col min="11020" max="11020" width="12.75" style="492" customWidth="1"/>
    <col min="11021" max="11021" width="47.375" style="492" customWidth="1"/>
    <col min="11022" max="11025" width="0" style="492" hidden="1" customWidth="1"/>
    <col min="11026" max="11026" width="11.75" style="492" customWidth="1"/>
    <col min="11027" max="11027" width="6.375" style="492" bestFit="1" customWidth="1"/>
    <col min="11028" max="11028" width="11.75" style="492" customWidth="1"/>
    <col min="11029" max="11029" width="0" style="492" hidden="1" customWidth="1"/>
    <col min="11030" max="11030" width="3.75" style="492" customWidth="1"/>
    <col min="11031" max="11031" width="11.125" style="492" bestFit="1" customWidth="1"/>
    <col min="11032" max="11264" width="10.625" style="492"/>
    <col min="11265" max="11272" width="0" style="492" hidden="1" customWidth="1"/>
    <col min="11273" max="11275" width="3.75" style="492" customWidth="1"/>
    <col min="11276" max="11276" width="12.75" style="492" customWidth="1"/>
    <col min="11277" max="11277" width="47.375" style="492" customWidth="1"/>
    <col min="11278" max="11281" width="0" style="492" hidden="1" customWidth="1"/>
    <col min="11282" max="11282" width="11.75" style="492" customWidth="1"/>
    <col min="11283" max="11283" width="6.375" style="492" bestFit="1" customWidth="1"/>
    <col min="11284" max="11284" width="11.75" style="492" customWidth="1"/>
    <col min="11285" max="11285" width="0" style="492" hidden="1" customWidth="1"/>
    <col min="11286" max="11286" width="3.75" style="492" customWidth="1"/>
    <col min="11287" max="11287" width="11.125" style="492" bestFit="1" customWidth="1"/>
    <col min="11288" max="11520" width="10.625" style="492"/>
    <col min="11521" max="11528" width="0" style="492" hidden="1" customWidth="1"/>
    <col min="11529" max="11531" width="3.75" style="492" customWidth="1"/>
    <col min="11532" max="11532" width="12.75" style="492" customWidth="1"/>
    <col min="11533" max="11533" width="47.375" style="492" customWidth="1"/>
    <col min="11534" max="11537" width="0" style="492" hidden="1" customWidth="1"/>
    <col min="11538" max="11538" width="11.75" style="492" customWidth="1"/>
    <col min="11539" max="11539" width="6.375" style="492" bestFit="1" customWidth="1"/>
    <col min="11540" max="11540" width="11.75" style="492" customWidth="1"/>
    <col min="11541" max="11541" width="0" style="492" hidden="1" customWidth="1"/>
    <col min="11542" max="11542" width="3.75" style="492" customWidth="1"/>
    <col min="11543" max="11543" width="11.125" style="492" bestFit="1" customWidth="1"/>
    <col min="11544" max="11776" width="10.625" style="492"/>
    <col min="11777" max="11784" width="0" style="492" hidden="1" customWidth="1"/>
    <col min="11785" max="11787" width="3.75" style="492" customWidth="1"/>
    <col min="11788" max="11788" width="12.75" style="492" customWidth="1"/>
    <col min="11789" max="11789" width="47.375" style="492" customWidth="1"/>
    <col min="11790" max="11793" width="0" style="492" hidden="1" customWidth="1"/>
    <col min="11794" max="11794" width="11.75" style="492" customWidth="1"/>
    <col min="11795" max="11795" width="6.375" style="492" bestFit="1" customWidth="1"/>
    <col min="11796" max="11796" width="11.75" style="492" customWidth="1"/>
    <col min="11797" max="11797" width="0" style="492" hidden="1" customWidth="1"/>
    <col min="11798" max="11798" width="3.75" style="492" customWidth="1"/>
    <col min="11799" max="11799" width="11.125" style="492" bestFit="1" customWidth="1"/>
    <col min="11800" max="12032" width="10.625" style="492"/>
    <col min="12033" max="12040" width="0" style="492" hidden="1" customWidth="1"/>
    <col min="12041" max="12043" width="3.75" style="492" customWidth="1"/>
    <col min="12044" max="12044" width="12.75" style="492" customWidth="1"/>
    <col min="12045" max="12045" width="47.375" style="492" customWidth="1"/>
    <col min="12046" max="12049" width="0" style="492" hidden="1" customWidth="1"/>
    <col min="12050" max="12050" width="11.75" style="492" customWidth="1"/>
    <col min="12051" max="12051" width="6.375" style="492" bestFit="1" customWidth="1"/>
    <col min="12052" max="12052" width="11.75" style="492" customWidth="1"/>
    <col min="12053" max="12053" width="0" style="492" hidden="1" customWidth="1"/>
    <col min="12054" max="12054" width="3.75" style="492" customWidth="1"/>
    <col min="12055" max="12055" width="11.125" style="492" bestFit="1" customWidth="1"/>
    <col min="12056" max="12288" width="10.625" style="492"/>
    <col min="12289" max="12296" width="0" style="492" hidden="1" customWidth="1"/>
    <col min="12297" max="12299" width="3.75" style="492" customWidth="1"/>
    <col min="12300" max="12300" width="12.75" style="492" customWidth="1"/>
    <col min="12301" max="12301" width="47.375" style="492" customWidth="1"/>
    <col min="12302" max="12305" width="0" style="492" hidden="1" customWidth="1"/>
    <col min="12306" max="12306" width="11.75" style="492" customWidth="1"/>
    <col min="12307" max="12307" width="6.375" style="492" bestFit="1" customWidth="1"/>
    <col min="12308" max="12308" width="11.75" style="492" customWidth="1"/>
    <col min="12309" max="12309" width="0" style="492" hidden="1" customWidth="1"/>
    <col min="12310" max="12310" width="3.75" style="492" customWidth="1"/>
    <col min="12311" max="12311" width="11.125" style="492" bestFit="1" customWidth="1"/>
    <col min="12312" max="12544" width="10.625" style="492"/>
    <col min="12545" max="12552" width="0" style="492" hidden="1" customWidth="1"/>
    <col min="12553" max="12555" width="3.75" style="492" customWidth="1"/>
    <col min="12556" max="12556" width="12.75" style="492" customWidth="1"/>
    <col min="12557" max="12557" width="47.375" style="492" customWidth="1"/>
    <col min="12558" max="12561" width="0" style="492" hidden="1" customWidth="1"/>
    <col min="12562" max="12562" width="11.75" style="492" customWidth="1"/>
    <col min="12563" max="12563" width="6.375" style="492" bestFit="1" customWidth="1"/>
    <col min="12564" max="12564" width="11.75" style="492" customWidth="1"/>
    <col min="12565" max="12565" width="0" style="492" hidden="1" customWidth="1"/>
    <col min="12566" max="12566" width="3.75" style="492" customWidth="1"/>
    <col min="12567" max="12567" width="11.125" style="492" bestFit="1" customWidth="1"/>
    <col min="12568" max="12800" width="10.625" style="492"/>
    <col min="12801" max="12808" width="0" style="492" hidden="1" customWidth="1"/>
    <col min="12809" max="12811" width="3.75" style="492" customWidth="1"/>
    <col min="12812" max="12812" width="12.75" style="492" customWidth="1"/>
    <col min="12813" max="12813" width="47.375" style="492" customWidth="1"/>
    <col min="12814" max="12817" width="0" style="492" hidden="1" customWidth="1"/>
    <col min="12818" max="12818" width="11.75" style="492" customWidth="1"/>
    <col min="12819" max="12819" width="6.375" style="492" bestFit="1" customWidth="1"/>
    <col min="12820" max="12820" width="11.75" style="492" customWidth="1"/>
    <col min="12821" max="12821" width="0" style="492" hidden="1" customWidth="1"/>
    <col min="12822" max="12822" width="3.75" style="492" customWidth="1"/>
    <col min="12823" max="12823" width="11.125" style="492" bestFit="1" customWidth="1"/>
    <col min="12824" max="13056" width="10.625" style="492"/>
    <col min="13057" max="13064" width="0" style="492" hidden="1" customWidth="1"/>
    <col min="13065" max="13067" width="3.75" style="492" customWidth="1"/>
    <col min="13068" max="13068" width="12.75" style="492" customWidth="1"/>
    <col min="13069" max="13069" width="47.375" style="492" customWidth="1"/>
    <col min="13070" max="13073" width="0" style="492" hidden="1" customWidth="1"/>
    <col min="13074" max="13074" width="11.75" style="492" customWidth="1"/>
    <col min="13075" max="13075" width="6.375" style="492" bestFit="1" customWidth="1"/>
    <col min="13076" max="13076" width="11.75" style="492" customWidth="1"/>
    <col min="13077" max="13077" width="0" style="492" hidden="1" customWidth="1"/>
    <col min="13078" max="13078" width="3.75" style="492" customWidth="1"/>
    <col min="13079" max="13079" width="11.125" style="492" bestFit="1" customWidth="1"/>
    <col min="13080" max="13312" width="10.625" style="492"/>
    <col min="13313" max="13320" width="0" style="492" hidden="1" customWidth="1"/>
    <col min="13321" max="13323" width="3.75" style="492" customWidth="1"/>
    <col min="13324" max="13324" width="12.75" style="492" customWidth="1"/>
    <col min="13325" max="13325" width="47.375" style="492" customWidth="1"/>
    <col min="13326" max="13329" width="0" style="492" hidden="1" customWidth="1"/>
    <col min="13330" max="13330" width="11.75" style="492" customWidth="1"/>
    <col min="13331" max="13331" width="6.375" style="492" bestFit="1" customWidth="1"/>
    <col min="13332" max="13332" width="11.75" style="492" customWidth="1"/>
    <col min="13333" max="13333" width="0" style="492" hidden="1" customWidth="1"/>
    <col min="13334" max="13334" width="3.75" style="492" customWidth="1"/>
    <col min="13335" max="13335" width="11.125" style="492" bestFit="1" customWidth="1"/>
    <col min="13336" max="13568" width="10.625" style="492"/>
    <col min="13569" max="13576" width="0" style="492" hidden="1" customWidth="1"/>
    <col min="13577" max="13579" width="3.75" style="492" customWidth="1"/>
    <col min="13580" max="13580" width="12.75" style="492" customWidth="1"/>
    <col min="13581" max="13581" width="47.375" style="492" customWidth="1"/>
    <col min="13582" max="13585" width="0" style="492" hidden="1" customWidth="1"/>
    <col min="13586" max="13586" width="11.75" style="492" customWidth="1"/>
    <col min="13587" max="13587" width="6.375" style="492" bestFit="1" customWidth="1"/>
    <col min="13588" max="13588" width="11.75" style="492" customWidth="1"/>
    <col min="13589" max="13589" width="0" style="492" hidden="1" customWidth="1"/>
    <col min="13590" max="13590" width="3.75" style="492" customWidth="1"/>
    <col min="13591" max="13591" width="11.125" style="492" bestFit="1" customWidth="1"/>
    <col min="13592" max="13824" width="10.625" style="492"/>
    <col min="13825" max="13832" width="0" style="492" hidden="1" customWidth="1"/>
    <col min="13833" max="13835" width="3.75" style="492" customWidth="1"/>
    <col min="13836" max="13836" width="12.75" style="492" customWidth="1"/>
    <col min="13837" max="13837" width="47.375" style="492" customWidth="1"/>
    <col min="13838" max="13841" width="0" style="492" hidden="1" customWidth="1"/>
    <col min="13842" max="13842" width="11.75" style="492" customWidth="1"/>
    <col min="13843" max="13843" width="6.375" style="492" bestFit="1" customWidth="1"/>
    <col min="13844" max="13844" width="11.75" style="492" customWidth="1"/>
    <col min="13845" max="13845" width="0" style="492" hidden="1" customWidth="1"/>
    <col min="13846" max="13846" width="3.75" style="492" customWidth="1"/>
    <col min="13847" max="13847" width="11.125" style="492" bestFit="1" customWidth="1"/>
    <col min="13848" max="14080" width="10.625" style="492"/>
    <col min="14081" max="14088" width="0" style="492" hidden="1" customWidth="1"/>
    <col min="14089" max="14091" width="3.75" style="492" customWidth="1"/>
    <col min="14092" max="14092" width="12.75" style="492" customWidth="1"/>
    <col min="14093" max="14093" width="47.375" style="492" customWidth="1"/>
    <col min="14094" max="14097" width="0" style="492" hidden="1" customWidth="1"/>
    <col min="14098" max="14098" width="11.75" style="492" customWidth="1"/>
    <col min="14099" max="14099" width="6.375" style="492" bestFit="1" customWidth="1"/>
    <col min="14100" max="14100" width="11.75" style="492" customWidth="1"/>
    <col min="14101" max="14101" width="0" style="492" hidden="1" customWidth="1"/>
    <col min="14102" max="14102" width="3.75" style="492" customWidth="1"/>
    <col min="14103" max="14103" width="11.125" style="492" bestFit="1" customWidth="1"/>
    <col min="14104" max="14336" width="10.625" style="492"/>
    <col min="14337" max="14344" width="0" style="492" hidden="1" customWidth="1"/>
    <col min="14345" max="14347" width="3.75" style="492" customWidth="1"/>
    <col min="14348" max="14348" width="12.75" style="492" customWidth="1"/>
    <col min="14349" max="14349" width="47.375" style="492" customWidth="1"/>
    <col min="14350" max="14353" width="0" style="492" hidden="1" customWidth="1"/>
    <col min="14354" max="14354" width="11.75" style="492" customWidth="1"/>
    <col min="14355" max="14355" width="6.375" style="492" bestFit="1" customWidth="1"/>
    <col min="14356" max="14356" width="11.75" style="492" customWidth="1"/>
    <col min="14357" max="14357" width="0" style="492" hidden="1" customWidth="1"/>
    <col min="14358" max="14358" width="3.75" style="492" customWidth="1"/>
    <col min="14359" max="14359" width="11.125" style="492" bestFit="1" customWidth="1"/>
    <col min="14360" max="14592" width="10.625" style="492"/>
    <col min="14593" max="14600" width="0" style="492" hidden="1" customWidth="1"/>
    <col min="14601" max="14603" width="3.75" style="492" customWidth="1"/>
    <col min="14604" max="14604" width="12.75" style="492" customWidth="1"/>
    <col min="14605" max="14605" width="47.375" style="492" customWidth="1"/>
    <col min="14606" max="14609" width="0" style="492" hidden="1" customWidth="1"/>
    <col min="14610" max="14610" width="11.75" style="492" customWidth="1"/>
    <col min="14611" max="14611" width="6.375" style="492" bestFit="1" customWidth="1"/>
    <col min="14612" max="14612" width="11.75" style="492" customWidth="1"/>
    <col min="14613" max="14613" width="0" style="492" hidden="1" customWidth="1"/>
    <col min="14614" max="14614" width="3.75" style="492" customWidth="1"/>
    <col min="14615" max="14615" width="11.125" style="492" bestFit="1" customWidth="1"/>
    <col min="14616" max="14848" width="10.625" style="492"/>
    <col min="14849" max="14856" width="0" style="492" hidden="1" customWidth="1"/>
    <col min="14857" max="14859" width="3.75" style="492" customWidth="1"/>
    <col min="14860" max="14860" width="12.75" style="492" customWidth="1"/>
    <col min="14861" max="14861" width="47.375" style="492" customWidth="1"/>
    <col min="14862" max="14865" width="0" style="492" hidden="1" customWidth="1"/>
    <col min="14866" max="14866" width="11.75" style="492" customWidth="1"/>
    <col min="14867" max="14867" width="6.375" style="492" bestFit="1" customWidth="1"/>
    <col min="14868" max="14868" width="11.75" style="492" customWidth="1"/>
    <col min="14869" max="14869" width="0" style="492" hidden="1" customWidth="1"/>
    <col min="14870" max="14870" width="3.75" style="492" customWidth="1"/>
    <col min="14871" max="14871" width="11.125" style="492" bestFit="1" customWidth="1"/>
    <col min="14872" max="15104" width="10.625" style="492"/>
    <col min="15105" max="15112" width="0" style="492" hidden="1" customWidth="1"/>
    <col min="15113" max="15115" width="3.75" style="492" customWidth="1"/>
    <col min="15116" max="15116" width="12.75" style="492" customWidth="1"/>
    <col min="15117" max="15117" width="47.375" style="492" customWidth="1"/>
    <col min="15118" max="15121" width="0" style="492" hidden="1" customWidth="1"/>
    <col min="15122" max="15122" width="11.75" style="492" customWidth="1"/>
    <col min="15123" max="15123" width="6.375" style="492" bestFit="1" customWidth="1"/>
    <col min="15124" max="15124" width="11.75" style="492" customWidth="1"/>
    <col min="15125" max="15125" width="0" style="492" hidden="1" customWidth="1"/>
    <col min="15126" max="15126" width="3.75" style="492" customWidth="1"/>
    <col min="15127" max="15127" width="11.125" style="492" bestFit="1" customWidth="1"/>
    <col min="15128" max="15360" width="10.625" style="492"/>
    <col min="15361" max="15368" width="0" style="492" hidden="1" customWidth="1"/>
    <col min="15369" max="15371" width="3.75" style="492" customWidth="1"/>
    <col min="15372" max="15372" width="12.75" style="492" customWidth="1"/>
    <col min="15373" max="15373" width="47.375" style="492" customWidth="1"/>
    <col min="15374" max="15377" width="0" style="492" hidden="1" customWidth="1"/>
    <col min="15378" max="15378" width="11.75" style="492" customWidth="1"/>
    <col min="15379" max="15379" width="6.375" style="492" bestFit="1" customWidth="1"/>
    <col min="15380" max="15380" width="11.75" style="492" customWidth="1"/>
    <col min="15381" max="15381" width="0" style="492" hidden="1" customWidth="1"/>
    <col min="15382" max="15382" width="3.75" style="492" customWidth="1"/>
    <col min="15383" max="15383" width="11.125" style="492" bestFit="1" customWidth="1"/>
    <col min="15384" max="15616" width="10.625" style="492"/>
    <col min="15617" max="15624" width="0" style="492" hidden="1" customWidth="1"/>
    <col min="15625" max="15627" width="3.75" style="492" customWidth="1"/>
    <col min="15628" max="15628" width="12.75" style="492" customWidth="1"/>
    <col min="15629" max="15629" width="47.375" style="492" customWidth="1"/>
    <col min="15630" max="15633" width="0" style="492" hidden="1" customWidth="1"/>
    <col min="15634" max="15634" width="11.75" style="492" customWidth="1"/>
    <col min="15635" max="15635" width="6.375" style="492" bestFit="1" customWidth="1"/>
    <col min="15636" max="15636" width="11.75" style="492" customWidth="1"/>
    <col min="15637" max="15637" width="0" style="492" hidden="1" customWidth="1"/>
    <col min="15638" max="15638" width="3.75" style="492" customWidth="1"/>
    <col min="15639" max="15639" width="11.125" style="492" bestFit="1" customWidth="1"/>
    <col min="15640" max="15872" width="10.625" style="492"/>
    <col min="15873" max="15880" width="0" style="492" hidden="1" customWidth="1"/>
    <col min="15881" max="15883" width="3.75" style="492" customWidth="1"/>
    <col min="15884" max="15884" width="12.75" style="492" customWidth="1"/>
    <col min="15885" max="15885" width="47.375" style="492" customWidth="1"/>
    <col min="15886" max="15889" width="0" style="492" hidden="1" customWidth="1"/>
    <col min="15890" max="15890" width="11.75" style="492" customWidth="1"/>
    <col min="15891" max="15891" width="6.375" style="492" bestFit="1" customWidth="1"/>
    <col min="15892" max="15892" width="11.75" style="492" customWidth="1"/>
    <col min="15893" max="15893" width="0" style="492" hidden="1" customWidth="1"/>
    <col min="15894" max="15894" width="3.75" style="492" customWidth="1"/>
    <col min="15895" max="15895" width="11.125" style="492" bestFit="1" customWidth="1"/>
    <col min="15896" max="16128" width="10.625" style="492"/>
    <col min="16129" max="16136" width="0" style="492" hidden="1" customWidth="1"/>
    <col min="16137" max="16139" width="3.75" style="492" customWidth="1"/>
    <col min="16140" max="16140" width="12.75" style="492" customWidth="1"/>
    <col min="16141" max="16141" width="47.375" style="492" customWidth="1"/>
    <col min="16142" max="16145" width="0" style="492" hidden="1" customWidth="1"/>
    <col min="16146" max="16146" width="11.75" style="492" customWidth="1"/>
    <col min="16147" max="16147" width="6.375" style="492" bestFit="1" customWidth="1"/>
    <col min="16148" max="16148" width="11.75" style="492" customWidth="1"/>
    <col min="16149" max="16149" width="0" style="492" hidden="1" customWidth="1"/>
    <col min="16150" max="16150" width="3.75" style="492" customWidth="1"/>
    <col min="16151" max="16151" width="11.125" style="492" bestFit="1" customWidth="1"/>
    <col min="16152" max="16384" width="10.625" style="492"/>
  </cols>
  <sheetData>
    <row r="1" spans="1:35" ht="14.25" hidden="1" customHeight="1"/>
    <row r="2" spans="1:35" ht="14.25" hidden="1" customHeight="1"/>
    <row r="3" spans="1:35" ht="14.25" hidden="1" customHeight="1"/>
    <row r="4" spans="1:35" ht="2.95" customHeight="1">
      <c r="J4" s="498"/>
      <c r="K4" s="498"/>
      <c r="L4" s="493"/>
      <c r="M4" s="493"/>
      <c r="N4" s="493"/>
      <c r="O4" s="501"/>
      <c r="P4" s="501"/>
      <c r="Q4" s="501"/>
      <c r="R4" s="501"/>
      <c r="S4" s="501"/>
      <c r="T4" s="501"/>
      <c r="U4" s="493"/>
    </row>
    <row r="5" spans="1:35" ht="22.6" customHeight="1">
      <c r="J5" s="498"/>
      <c r="K5" s="498"/>
      <c r="L5" s="1308" t="s">
        <v>732</v>
      </c>
      <c r="M5" s="1308"/>
      <c r="N5" s="1308"/>
      <c r="O5" s="1308"/>
      <c r="P5" s="1308"/>
      <c r="Q5" s="1308"/>
      <c r="R5" s="1308"/>
      <c r="S5" s="1308"/>
      <c r="T5" s="1308"/>
      <c r="U5" s="547"/>
    </row>
    <row r="6" spans="1:35" ht="2.95" customHeight="1">
      <c r="J6" s="498"/>
      <c r="K6" s="498"/>
      <c r="L6" s="493"/>
      <c r="M6" s="493"/>
      <c r="N6" s="493"/>
      <c r="O6" s="497"/>
      <c r="P6" s="497"/>
      <c r="Q6" s="497"/>
      <c r="R6" s="497"/>
      <c r="S6" s="497"/>
      <c r="T6" s="497"/>
      <c r="U6" s="493"/>
    </row>
    <row r="7" spans="1:35" s="745" customFormat="1" ht="4.5999999999999996" hidden="1">
      <c r="A7" s="1120"/>
      <c r="B7" s="1120"/>
      <c r="C7" s="1120"/>
      <c r="D7" s="1120"/>
      <c r="E7" s="1120"/>
      <c r="F7" s="1120"/>
      <c r="G7" s="1120"/>
      <c r="H7" s="1120"/>
      <c r="L7" s="1170"/>
      <c r="M7" s="1045"/>
      <c r="O7" s="1284"/>
      <c r="P7" s="1284"/>
      <c r="Q7" s="1284"/>
      <c r="R7" s="1284"/>
      <c r="S7" s="1284"/>
      <c r="T7" s="1284"/>
      <c r="U7" s="779"/>
      <c r="V7" s="779"/>
      <c r="X7" s="1120"/>
      <c r="Y7" s="1120"/>
      <c r="Z7" s="1120"/>
      <c r="AA7" s="1120"/>
      <c r="AB7" s="1120"/>
    </row>
    <row r="8" spans="1:35" s="538" customFormat="1" ht="19">
      <c r="A8" s="558"/>
      <c r="B8" s="558"/>
      <c r="C8" s="558"/>
      <c r="D8" s="558"/>
      <c r="E8" s="558"/>
      <c r="F8" s="558"/>
      <c r="G8" s="558"/>
      <c r="H8" s="558"/>
      <c r="L8" s="468"/>
      <c r="M8" s="585" t="str">
        <f>"Дата подачи заявления об "&amp;IF(datePr_ch="","утверждении","изменении") &amp; " тарифов"</f>
        <v>Дата подачи заявления об утверждении тарифов</v>
      </c>
      <c r="N8" s="1124"/>
      <c r="O8" s="1285" t="str">
        <f>IF(datePr_ch="",IF(datePr="","",datePr),datePr_ch)</f>
        <v>26.04.2022</v>
      </c>
      <c r="P8" s="1285"/>
      <c r="Q8" s="1285"/>
      <c r="R8" s="1285"/>
      <c r="S8" s="1285"/>
      <c r="T8" s="1285"/>
      <c r="U8" s="634"/>
      <c r="X8" s="558"/>
      <c r="Y8" s="558"/>
      <c r="Z8" s="558"/>
      <c r="AA8" s="558"/>
      <c r="AB8" s="558"/>
      <c r="AC8" s="558"/>
      <c r="AD8" s="558"/>
      <c r="AE8" s="558"/>
      <c r="AF8" s="558"/>
      <c r="AG8" s="558"/>
      <c r="AH8" s="558"/>
      <c r="AI8" s="558"/>
    </row>
    <row r="9" spans="1:35" s="538" customFormat="1" ht="23.6">
      <c r="A9" s="558"/>
      <c r="B9" s="558"/>
      <c r="C9" s="558"/>
      <c r="D9" s="558"/>
      <c r="E9" s="558"/>
      <c r="F9" s="558"/>
      <c r="G9" s="558"/>
      <c r="H9" s="558"/>
      <c r="L9" s="521"/>
      <c r="M9" s="585" t="str">
        <f>"Номер подачи заявления об "&amp;IF(numberPr_ch="","утверждении","изменении") &amp; " тарифов"</f>
        <v>Номер подачи заявления об утверждении тарифов</v>
      </c>
      <c r="N9" s="1124"/>
      <c r="O9" s="1285" t="str">
        <f>IF(numberPr_ch="",IF(numberPr="","",numberPr),numberPr_ch)</f>
        <v>945</v>
      </c>
      <c r="P9" s="1285"/>
      <c r="Q9" s="1285"/>
      <c r="R9" s="1285"/>
      <c r="S9" s="1285"/>
      <c r="T9" s="1285"/>
      <c r="U9" s="634"/>
      <c r="X9" s="558"/>
      <c r="Y9" s="558"/>
      <c r="Z9" s="558"/>
      <c r="AA9" s="558"/>
      <c r="AB9" s="558"/>
      <c r="AC9" s="558"/>
      <c r="AD9" s="558"/>
      <c r="AE9" s="558"/>
      <c r="AF9" s="558"/>
      <c r="AG9" s="558"/>
      <c r="AH9" s="558"/>
      <c r="AI9" s="558"/>
    </row>
    <row r="10" spans="1:35" s="745" customFormat="1" ht="4.5999999999999996" hidden="1">
      <c r="A10" s="1120"/>
      <c r="B10" s="1120"/>
      <c r="C10" s="1120"/>
      <c r="D10" s="1120"/>
      <c r="E10" s="1120"/>
      <c r="F10" s="1120"/>
      <c r="G10" s="1120"/>
      <c r="H10" s="1120"/>
      <c r="L10" s="1170"/>
      <c r="M10" s="1045"/>
      <c r="O10" s="1284"/>
      <c r="P10" s="1284"/>
      <c r="Q10" s="1284"/>
      <c r="R10" s="1284"/>
      <c r="S10" s="1284"/>
      <c r="T10" s="1284"/>
      <c r="U10" s="779"/>
      <c r="V10" s="779"/>
      <c r="X10" s="1120"/>
      <c r="Y10" s="1120"/>
      <c r="Z10" s="1120"/>
      <c r="AA10" s="1120"/>
      <c r="AB10" s="1120"/>
    </row>
    <row r="11" spans="1:35" s="538" customFormat="1" ht="11.3" hidden="1" customHeight="1">
      <c r="A11" s="558"/>
      <c r="B11" s="558"/>
      <c r="C11" s="558"/>
      <c r="D11" s="558"/>
      <c r="E11" s="558"/>
      <c r="F11" s="558"/>
      <c r="G11" s="558"/>
      <c r="H11" s="558"/>
      <c r="L11" s="1309"/>
      <c r="M11" s="1309"/>
      <c r="N11" s="535"/>
      <c r="O11" s="1326"/>
      <c r="P11" s="1326"/>
      <c r="Q11" s="1326"/>
      <c r="R11" s="1326"/>
      <c r="S11" s="1326"/>
      <c r="T11" s="1326"/>
      <c r="U11" s="556" t="s">
        <v>371</v>
      </c>
      <c r="X11" s="558"/>
      <c r="Y11" s="558"/>
      <c r="Z11" s="558"/>
      <c r="AA11" s="558"/>
      <c r="AB11" s="558"/>
      <c r="AC11" s="558"/>
      <c r="AD11" s="558"/>
      <c r="AE11" s="558"/>
      <c r="AF11" s="558"/>
      <c r="AG11" s="558"/>
      <c r="AH11" s="558"/>
      <c r="AI11" s="558"/>
    </row>
    <row r="12" spans="1:35">
      <c r="J12" s="498"/>
      <c r="K12" s="498"/>
      <c r="L12" s="493"/>
      <c r="M12" s="493"/>
      <c r="N12" s="493"/>
      <c r="O12" s="1327"/>
      <c r="P12" s="1327"/>
      <c r="Q12" s="1327"/>
      <c r="R12" s="1327"/>
      <c r="S12" s="1327"/>
      <c r="T12" s="1327"/>
      <c r="U12" s="1327"/>
    </row>
    <row r="13" spans="1:35" ht="14.25" customHeight="1">
      <c r="J13" s="498"/>
      <c r="K13" s="498"/>
      <c r="L13" s="1225" t="s">
        <v>445</v>
      </c>
      <c r="M13" s="1225"/>
      <c r="N13" s="1225"/>
      <c r="O13" s="1225"/>
      <c r="P13" s="1225"/>
      <c r="Q13" s="1225"/>
      <c r="R13" s="1225"/>
      <c r="S13" s="1225"/>
      <c r="T13" s="1225"/>
      <c r="U13" s="1225"/>
      <c r="V13" s="1225"/>
      <c r="W13" s="1225" t="s">
        <v>446</v>
      </c>
    </row>
    <row r="14" spans="1:35" ht="14.25" customHeight="1">
      <c r="J14" s="498"/>
      <c r="K14" s="498"/>
      <c r="L14" s="1292" t="s">
        <v>91</v>
      </c>
      <c r="M14" s="1292" t="s">
        <v>602</v>
      </c>
      <c r="N14" s="490"/>
      <c r="O14" s="1293" t="s">
        <v>604</v>
      </c>
      <c r="P14" s="1294"/>
      <c r="Q14" s="1294"/>
      <c r="R14" s="1294"/>
      <c r="S14" s="1294"/>
      <c r="T14" s="1295"/>
      <c r="U14" s="1303" t="s">
        <v>339</v>
      </c>
      <c r="V14" s="1289" t="s">
        <v>274</v>
      </c>
      <c r="W14" s="1225"/>
    </row>
    <row r="15" spans="1:35" ht="14.25" customHeight="1">
      <c r="J15" s="498"/>
      <c r="K15" s="498"/>
      <c r="L15" s="1292"/>
      <c r="M15" s="1292"/>
      <c r="N15" s="490"/>
      <c r="O15" s="1298" t="s">
        <v>590</v>
      </c>
      <c r="P15" s="1296"/>
      <c r="Q15" s="1297"/>
      <c r="R15" s="1301" t="s">
        <v>615</v>
      </c>
      <c r="S15" s="1301"/>
      <c r="T15" s="1302"/>
      <c r="U15" s="1304"/>
      <c r="V15" s="1290"/>
      <c r="W15" s="1225"/>
    </row>
    <row r="16" spans="1:35" ht="29.95" customHeight="1">
      <c r="J16" s="498"/>
      <c r="K16" s="498"/>
      <c r="L16" s="1292"/>
      <c r="M16" s="1292"/>
      <c r="N16" s="489"/>
      <c r="O16" s="1299"/>
      <c r="P16" s="504"/>
      <c r="Q16" s="504"/>
      <c r="R16" s="505" t="s">
        <v>273</v>
      </c>
      <c r="S16" s="1287" t="s">
        <v>272</v>
      </c>
      <c r="T16" s="1288"/>
      <c r="U16" s="1305"/>
      <c r="V16" s="1291"/>
      <c r="W16" s="1225"/>
    </row>
    <row r="17" spans="1:36">
      <c r="J17" s="498"/>
      <c r="K17" s="537">
        <v>1</v>
      </c>
      <c r="L17" s="615" t="s">
        <v>92</v>
      </c>
      <c r="M17" s="615" t="s">
        <v>48</v>
      </c>
      <c r="N17" s="635" t="s">
        <v>48</v>
      </c>
      <c r="O17" s="616">
        <f ca="1">OFFSET(O17,0,-1)+1</f>
        <v>3</v>
      </c>
      <c r="P17" s="617">
        <f ca="1">OFFSET(P17,0,-1)</f>
        <v>3</v>
      </c>
      <c r="Q17" s="617">
        <f ca="1">OFFSET(Q17,0,-1)</f>
        <v>3</v>
      </c>
      <c r="R17" s="616">
        <f ca="1">OFFSET(R17,0,-1)+1</f>
        <v>4</v>
      </c>
      <c r="S17" s="1310">
        <f ca="1">OFFSET(S17,0,-1)+1</f>
        <v>5</v>
      </c>
      <c r="T17" s="1310"/>
      <c r="U17" s="616">
        <f ca="1">OFFSET(U17,0,-2)+1</f>
        <v>6</v>
      </c>
      <c r="V17" s="617">
        <f ca="1">OFFSET(V17,0,-1)</f>
        <v>6</v>
      </c>
      <c r="W17" s="616">
        <f ca="1">OFFSET(W17,0,-1)+1</f>
        <v>7</v>
      </c>
    </row>
    <row r="18" spans="1:36" ht="23.6">
      <c r="A18" s="1311">
        <v>1</v>
      </c>
      <c r="B18" s="866"/>
      <c r="C18" s="866"/>
      <c r="D18" s="866"/>
      <c r="E18" s="867"/>
      <c r="F18" s="868"/>
      <c r="G18" s="866"/>
      <c r="H18" s="866"/>
      <c r="I18" s="869"/>
      <c r="J18" s="864"/>
      <c r="K18" s="873">
        <v>1</v>
      </c>
      <c r="L18" s="561">
        <f>mergeValue(A18)</f>
        <v>1</v>
      </c>
      <c r="M18" s="609" t="s">
        <v>19</v>
      </c>
      <c r="N18" s="548"/>
      <c r="O18" s="1323"/>
      <c r="P18" s="1323"/>
      <c r="Q18" s="1323"/>
      <c r="R18" s="1323"/>
      <c r="S18" s="1323"/>
      <c r="T18" s="1323"/>
      <c r="U18" s="1323"/>
      <c r="V18" s="1323"/>
      <c r="W18" s="598" t="s">
        <v>718</v>
      </c>
    </row>
    <row r="19" spans="1:36" ht="23.6">
      <c r="A19" s="1311"/>
      <c r="B19" s="1311">
        <v>1</v>
      </c>
      <c r="C19" s="866"/>
      <c r="D19" s="866"/>
      <c r="E19" s="868"/>
      <c r="F19" s="868"/>
      <c r="G19" s="866"/>
      <c r="H19" s="866"/>
      <c r="I19" s="863"/>
      <c r="J19" s="862"/>
      <c r="K19" s="873">
        <v>1</v>
      </c>
      <c r="L19" s="561" t="str">
        <f>mergeValue(A19) &amp;"."&amp; mergeValue(B19)</f>
        <v>1.1</v>
      </c>
      <c r="M19" s="515" t="s">
        <v>15</v>
      </c>
      <c r="N19" s="548"/>
      <c r="O19" s="1323"/>
      <c r="P19" s="1323"/>
      <c r="Q19" s="1323"/>
      <c r="R19" s="1323"/>
      <c r="S19" s="1323"/>
      <c r="T19" s="1323"/>
      <c r="U19" s="1323"/>
      <c r="V19" s="1323"/>
      <c r="W19" s="598" t="s">
        <v>459</v>
      </c>
    </row>
    <row r="20" spans="1:36" ht="23.6">
      <c r="A20" s="1311"/>
      <c r="B20" s="1311"/>
      <c r="C20" s="1311">
        <v>1</v>
      </c>
      <c r="D20" s="866"/>
      <c r="E20" s="868"/>
      <c r="F20" s="868"/>
      <c r="G20" s="866"/>
      <c r="H20" s="866"/>
      <c r="I20" s="870"/>
      <c r="J20" s="862"/>
      <c r="K20" s="873">
        <v>1</v>
      </c>
      <c r="L20" s="561" t="str">
        <f>mergeValue(A20) &amp;"."&amp; mergeValue(B20)&amp;"."&amp; mergeValue(C20)</f>
        <v>1.1.1</v>
      </c>
      <c r="M20" s="516" t="s">
        <v>7</v>
      </c>
      <c r="N20" s="548"/>
      <c r="O20" s="1323"/>
      <c r="P20" s="1323"/>
      <c r="Q20" s="1323"/>
      <c r="R20" s="1323"/>
      <c r="S20" s="1323"/>
      <c r="T20" s="1323"/>
      <c r="U20" s="1323"/>
      <c r="V20" s="1323"/>
      <c r="W20" s="598" t="s">
        <v>600</v>
      </c>
    </row>
    <row r="21" spans="1:36" ht="23.6">
      <c r="A21" s="1311"/>
      <c r="B21" s="1311"/>
      <c r="C21" s="1311"/>
      <c r="D21" s="1311">
        <v>1</v>
      </c>
      <c r="E21" s="868"/>
      <c r="F21" s="868"/>
      <c r="G21" s="866"/>
      <c r="H21" s="866"/>
      <c r="I21" s="1311">
        <v>1</v>
      </c>
      <c r="J21" s="862"/>
      <c r="K21" s="873">
        <v>1</v>
      </c>
      <c r="L21" s="561" t="str">
        <f>mergeValue(A21) &amp;"."&amp; mergeValue(B21)&amp;"."&amp; mergeValue(C21)&amp;"."&amp; mergeValue(D21)</f>
        <v>1.1.1.1</v>
      </c>
      <c r="M21" s="517" t="s">
        <v>21</v>
      </c>
      <c r="N21" s="548"/>
      <c r="O21" s="1323"/>
      <c r="P21" s="1323"/>
      <c r="Q21" s="1323"/>
      <c r="R21" s="1323"/>
      <c r="S21" s="1323"/>
      <c r="T21" s="1323"/>
      <c r="U21" s="1323"/>
      <c r="V21" s="1323"/>
      <c r="W21" s="598" t="s">
        <v>601</v>
      </c>
    </row>
    <row r="22" spans="1:36" ht="11.3" hidden="1" customHeight="1">
      <c r="A22" s="1311"/>
      <c r="B22" s="1311"/>
      <c r="C22" s="1311"/>
      <c r="D22" s="1311"/>
      <c r="E22" s="1311">
        <v>1</v>
      </c>
      <c r="F22" s="868"/>
      <c r="G22" s="866"/>
      <c r="H22" s="866"/>
      <c r="I22" s="1311"/>
      <c r="J22" s="868"/>
      <c r="K22" s="873">
        <v>1</v>
      </c>
      <c r="L22" s="561"/>
      <c r="M22" s="523"/>
      <c r="N22" s="549"/>
      <c r="O22" s="599"/>
      <c r="P22" s="599"/>
      <c r="Q22" s="599"/>
      <c r="R22" s="599"/>
      <c r="S22" s="599"/>
      <c r="T22" s="599"/>
      <c r="U22" s="561"/>
      <c r="V22" s="476"/>
      <c r="W22" s="528"/>
    </row>
    <row r="23" spans="1:36" ht="35.35">
      <c r="A23" s="1311"/>
      <c r="B23" s="1311"/>
      <c r="C23" s="1311"/>
      <c r="D23" s="1311"/>
      <c r="E23" s="1311"/>
      <c r="F23" s="1311">
        <v>1</v>
      </c>
      <c r="G23" s="866"/>
      <c r="H23" s="866"/>
      <c r="I23" s="1311"/>
      <c r="J23" s="1328"/>
      <c r="K23" s="873">
        <v>1</v>
      </c>
      <c r="L23" s="561" t="str">
        <f>mergeValue(A23) &amp;"."&amp; mergeValue(B23)&amp;"."&amp; mergeValue(C23)&amp;"."&amp; mergeValue(D23)&amp;"."&amp;  mergeValue(F23)</f>
        <v>1.1.1.1.1</v>
      </c>
      <c r="M23" s="523" t="s">
        <v>9</v>
      </c>
      <c r="N23" s="549"/>
      <c r="O23" s="1313"/>
      <c r="P23" s="1313"/>
      <c r="Q23" s="1313"/>
      <c r="R23" s="1313"/>
      <c r="S23" s="1313"/>
      <c r="T23" s="1313"/>
      <c r="U23" s="1313"/>
      <c r="V23" s="1313"/>
      <c r="W23" s="598" t="s">
        <v>720</v>
      </c>
      <c r="Y23" s="557" t="str">
        <f>strCheckUnique(Z23:Z26)</f>
        <v/>
      </c>
      <c r="AA23" s="557"/>
    </row>
    <row r="24" spans="1:36" ht="99" customHeight="1">
      <c r="A24" s="1311"/>
      <c r="B24" s="1311"/>
      <c r="C24" s="1311"/>
      <c r="D24" s="1311"/>
      <c r="E24" s="1311"/>
      <c r="F24" s="1311"/>
      <c r="G24" s="866">
        <v>1</v>
      </c>
      <c r="H24" s="866"/>
      <c r="I24" s="1311"/>
      <c r="J24" s="1328"/>
      <c r="K24" s="865"/>
      <c r="L24" s="561" t="str">
        <f>mergeValue(A24) &amp;"."&amp; mergeValue(B24)&amp;"."&amp; mergeValue(C24)&amp;"."&amp; mergeValue(D24)&amp;"."&amp;  mergeValue(F24)&amp;"."&amp;  mergeValue(G24)</f>
        <v>1.1.1.1.1.1</v>
      </c>
      <c r="M24" s="1087"/>
      <c r="N24" s="554"/>
      <c r="O24" s="531"/>
      <c r="P24" s="531"/>
      <c r="Q24" s="531"/>
      <c r="R24" s="1317"/>
      <c r="S24" s="1307" t="s">
        <v>83</v>
      </c>
      <c r="T24" s="1317"/>
      <c r="U24" s="1307" t="s">
        <v>84</v>
      </c>
      <c r="V24" s="506"/>
      <c r="W24" s="1281" t="s">
        <v>733</v>
      </c>
      <c r="X24" s="553" t="str">
        <f>strCheckDate(O25:V25)</f>
        <v/>
      </c>
      <c r="Y24" s="557"/>
      <c r="Z24" s="557" t="str">
        <f>IF(M24="","",M24 )</f>
        <v/>
      </c>
      <c r="AA24" s="557"/>
      <c r="AB24" s="557"/>
      <c r="AC24" s="557"/>
    </row>
    <row r="25" spans="1:36" ht="11.8" hidden="1">
      <c r="A25" s="1311"/>
      <c r="B25" s="1311"/>
      <c r="C25" s="1311"/>
      <c r="D25" s="1311"/>
      <c r="E25" s="1311"/>
      <c r="F25" s="1311"/>
      <c r="G25" s="866"/>
      <c r="H25" s="866"/>
      <c r="I25" s="1311"/>
      <c r="J25" s="1328"/>
      <c r="K25" s="873">
        <v>1</v>
      </c>
      <c r="L25" s="568"/>
      <c r="M25" s="614"/>
      <c r="N25" s="554"/>
      <c r="O25" s="531"/>
      <c r="P25" s="531"/>
      <c r="Q25" s="552" t="str">
        <f>R24 &amp; "-" &amp; T24</f>
        <v>-</v>
      </c>
      <c r="R25" s="1317"/>
      <c r="S25" s="1307"/>
      <c r="T25" s="1317"/>
      <c r="U25" s="1307"/>
      <c r="V25" s="506"/>
      <c r="W25" s="1282"/>
      <c r="Y25" s="557"/>
      <c r="Z25" s="557"/>
      <c r="AA25" s="557"/>
      <c r="AB25" s="557"/>
      <c r="AC25" s="557"/>
    </row>
    <row r="26" spans="1:36" s="491" customFormat="1" ht="15.05" customHeight="1">
      <c r="A26" s="1311"/>
      <c r="B26" s="1311"/>
      <c r="C26" s="1311"/>
      <c r="D26" s="1311"/>
      <c r="E26" s="1311"/>
      <c r="F26" s="1311"/>
      <c r="G26" s="866"/>
      <c r="H26" s="866"/>
      <c r="I26" s="1311"/>
      <c r="J26" s="1328"/>
      <c r="K26" s="873">
        <v>1</v>
      </c>
      <c r="L26" s="507"/>
      <c r="M26" s="525" t="s">
        <v>24</v>
      </c>
      <c r="N26" s="520"/>
      <c r="O26" s="514"/>
      <c r="P26" s="514"/>
      <c r="Q26" s="514"/>
      <c r="R26" s="541"/>
      <c r="S26" s="533"/>
      <c r="T26" s="532"/>
      <c r="U26" s="520"/>
      <c r="V26" s="529"/>
      <c r="W26" s="1283"/>
      <c r="X26" s="555"/>
      <c r="Y26" s="555"/>
      <c r="Z26" s="555"/>
      <c r="AA26" s="555"/>
      <c r="AB26" s="555"/>
      <c r="AC26" s="555"/>
      <c r="AD26" s="555"/>
      <c r="AE26" s="555"/>
      <c r="AF26" s="555"/>
      <c r="AG26" s="555"/>
      <c r="AH26" s="555"/>
      <c r="AI26" s="555"/>
    </row>
    <row r="27" spans="1:36" s="491" customFormat="1" ht="15.05" customHeight="1">
      <c r="A27" s="1311"/>
      <c r="B27" s="1311"/>
      <c r="C27" s="1311"/>
      <c r="D27" s="1311"/>
      <c r="E27" s="1311"/>
      <c r="F27" s="868"/>
      <c r="G27" s="868"/>
      <c r="H27" s="866"/>
      <c r="I27" s="1311"/>
      <c r="J27" s="868"/>
      <c r="K27" s="872"/>
      <c r="L27" s="507"/>
      <c r="M27" s="520" t="s">
        <v>10</v>
      </c>
      <c r="N27" s="525"/>
      <c r="O27" s="525"/>
      <c r="P27" s="525"/>
      <c r="Q27" s="525"/>
      <c r="R27" s="525"/>
      <c r="S27" s="525"/>
      <c r="T27" s="525"/>
      <c r="U27" s="525"/>
      <c r="V27" s="525"/>
      <c r="W27" s="529"/>
      <c r="X27" s="555"/>
      <c r="Y27" s="555"/>
      <c r="Z27" s="555"/>
      <c r="AA27" s="555"/>
      <c r="AB27" s="555"/>
      <c r="AC27" s="555"/>
      <c r="AD27" s="555"/>
      <c r="AE27" s="555"/>
      <c r="AF27" s="555"/>
      <c r="AG27" s="555"/>
      <c r="AH27" s="555"/>
      <c r="AI27" s="555"/>
      <c r="AJ27" s="555"/>
    </row>
    <row r="28" spans="1:36" s="491" customFormat="1" ht="15.05" hidden="1" customHeight="1">
      <c r="A28" s="1311"/>
      <c r="B28" s="1311"/>
      <c r="C28" s="1311"/>
      <c r="D28" s="1311"/>
      <c r="E28" s="868"/>
      <c r="F28" s="868"/>
      <c r="G28" s="868"/>
      <c r="H28" s="866"/>
      <c r="I28" s="1311"/>
      <c r="J28" s="868"/>
      <c r="K28" s="872"/>
      <c r="L28" s="507"/>
      <c r="M28" s="520"/>
      <c r="N28" s="525"/>
      <c r="O28" s="525"/>
      <c r="P28" s="525"/>
      <c r="Q28" s="525"/>
      <c r="R28" s="525"/>
      <c r="S28" s="525"/>
      <c r="T28" s="525"/>
      <c r="U28" s="525"/>
      <c r="V28" s="525"/>
      <c r="W28" s="529"/>
      <c r="X28" s="555"/>
      <c r="Y28" s="555"/>
      <c r="Z28" s="555"/>
      <c r="AA28" s="555"/>
      <c r="AB28" s="555"/>
      <c r="AC28" s="555"/>
      <c r="AD28" s="555"/>
      <c r="AE28" s="555"/>
      <c r="AF28" s="555"/>
      <c r="AG28" s="555"/>
      <c r="AH28" s="555"/>
      <c r="AI28" s="555"/>
      <c r="AJ28" s="555"/>
    </row>
    <row r="29" spans="1:36" s="491" customFormat="1" ht="15.05" customHeight="1">
      <c r="A29" s="1311"/>
      <c r="B29" s="1311"/>
      <c r="C29" s="1311"/>
      <c r="D29" s="871"/>
      <c r="E29" s="871"/>
      <c r="F29" s="868"/>
      <c r="G29" s="866"/>
      <c r="H29" s="866"/>
      <c r="I29" s="864"/>
      <c r="J29" s="861"/>
      <c r="K29" s="873">
        <v>1</v>
      </c>
      <c r="L29" s="507"/>
      <c r="M29" s="519" t="s">
        <v>16</v>
      </c>
      <c r="N29" s="518"/>
      <c r="O29" s="514"/>
      <c r="P29" s="514"/>
      <c r="Q29" s="514"/>
      <c r="R29" s="541"/>
      <c r="S29" s="533"/>
      <c r="T29" s="532"/>
      <c r="U29" s="518"/>
      <c r="V29" s="533"/>
      <c r="W29" s="529"/>
      <c r="X29" s="555"/>
      <c r="Y29" s="555"/>
      <c r="Z29" s="555"/>
      <c r="AA29" s="555"/>
      <c r="AB29" s="555"/>
      <c r="AC29" s="555"/>
      <c r="AD29" s="555"/>
      <c r="AE29" s="555"/>
      <c r="AF29" s="555"/>
      <c r="AG29" s="555"/>
      <c r="AH29" s="555"/>
      <c r="AI29" s="555"/>
    </row>
    <row r="30" spans="1:36" s="491" customFormat="1" ht="15.05" customHeight="1">
      <c r="A30" s="1311"/>
      <c r="B30" s="1311"/>
      <c r="C30" s="871"/>
      <c r="D30" s="871"/>
      <c r="E30" s="871"/>
      <c r="F30" s="871"/>
      <c r="G30" s="866"/>
      <c r="H30" s="866"/>
      <c r="I30" s="874"/>
      <c r="J30" s="861"/>
      <c r="K30" s="873">
        <v>1</v>
      </c>
      <c r="L30" s="507"/>
      <c r="M30" s="518" t="s">
        <v>17</v>
      </c>
      <c r="N30" s="518"/>
      <c r="O30" s="514"/>
      <c r="P30" s="514"/>
      <c r="Q30" s="514"/>
      <c r="R30" s="541"/>
      <c r="S30" s="533"/>
      <c r="T30" s="532"/>
      <c r="U30" s="518"/>
      <c r="V30" s="533"/>
      <c r="W30" s="529"/>
      <c r="X30" s="555"/>
      <c r="Y30" s="555"/>
      <c r="Z30" s="555"/>
      <c r="AA30" s="555"/>
      <c r="AB30" s="555"/>
      <c r="AC30" s="555"/>
      <c r="AD30" s="555"/>
      <c r="AE30" s="555"/>
      <c r="AF30" s="555"/>
      <c r="AG30" s="555"/>
      <c r="AH30" s="555"/>
      <c r="AI30" s="555"/>
    </row>
    <row r="31" spans="1:36" s="491" customFormat="1" ht="15.05" customHeight="1">
      <c r="A31" s="1311"/>
      <c r="B31" s="871"/>
      <c r="C31" s="871"/>
      <c r="D31" s="871"/>
      <c r="E31" s="871"/>
      <c r="F31" s="871"/>
      <c r="G31" s="866"/>
      <c r="H31" s="866"/>
      <c r="I31" s="864"/>
      <c r="J31" s="861"/>
      <c r="K31" s="873">
        <v>1</v>
      </c>
      <c r="L31" s="507"/>
      <c r="M31" s="527" t="s">
        <v>18</v>
      </c>
      <c r="N31" s="518"/>
      <c r="O31" s="514"/>
      <c r="P31" s="514"/>
      <c r="Q31" s="514"/>
      <c r="R31" s="541"/>
      <c r="S31" s="533"/>
      <c r="T31" s="532"/>
      <c r="U31" s="518"/>
      <c r="V31" s="533"/>
      <c r="W31" s="529"/>
      <c r="X31" s="555"/>
      <c r="Y31" s="555"/>
      <c r="Z31" s="555"/>
      <c r="AA31" s="555"/>
      <c r="AB31" s="555"/>
      <c r="AC31" s="555"/>
      <c r="AD31" s="555"/>
      <c r="AE31" s="555"/>
      <c r="AF31" s="555"/>
      <c r="AG31" s="555"/>
      <c r="AH31" s="555"/>
      <c r="AI31" s="555"/>
    </row>
    <row r="32" spans="1:36" s="491" customFormat="1" ht="15.05" customHeight="1">
      <c r="A32" s="860"/>
      <c r="B32" s="860"/>
      <c r="C32" s="860"/>
      <c r="D32" s="860"/>
      <c r="E32" s="860"/>
      <c r="F32" s="860"/>
      <c r="G32" s="860"/>
      <c r="H32" s="860"/>
      <c r="I32" s="860"/>
      <c r="J32" s="860"/>
      <c r="K32" s="860"/>
      <c r="L32" s="461"/>
      <c r="M32" s="534" t="s">
        <v>308</v>
      </c>
      <c r="N32" s="518"/>
      <c r="O32" s="514"/>
      <c r="P32" s="514"/>
      <c r="Q32" s="514"/>
      <c r="R32" s="541"/>
      <c r="S32" s="533"/>
      <c r="T32" s="532"/>
      <c r="U32" s="518"/>
      <c r="V32" s="533"/>
      <c r="W32" s="529"/>
      <c r="X32" s="555"/>
      <c r="Y32" s="555"/>
      <c r="Z32" s="555"/>
      <c r="AA32" s="555"/>
      <c r="AB32" s="555"/>
      <c r="AC32" s="555"/>
      <c r="AD32" s="555"/>
      <c r="AE32" s="555"/>
      <c r="AF32" s="555"/>
      <c r="AG32" s="555"/>
      <c r="AH32" s="555"/>
      <c r="AI32" s="555"/>
    </row>
    <row r="33" spans="12:23" ht="2.95" customHeight="1">
      <c r="L33" s="454"/>
      <c r="M33" s="454"/>
      <c r="N33" s="454"/>
      <c r="O33" s="454"/>
      <c r="P33" s="454"/>
      <c r="Q33" s="454"/>
      <c r="R33" s="454"/>
      <c r="S33" s="454"/>
      <c r="T33" s="454"/>
      <c r="U33" s="454"/>
    </row>
    <row r="34" spans="12:23" ht="106.55" customHeight="1">
      <c r="L34" s="1">
        <v>1</v>
      </c>
      <c r="M34" s="1274" t="s">
        <v>734</v>
      </c>
      <c r="N34" s="1274"/>
      <c r="O34" s="1274"/>
      <c r="P34" s="1274"/>
      <c r="Q34" s="1274"/>
      <c r="R34" s="1274"/>
      <c r="S34" s="1274"/>
      <c r="T34" s="1274"/>
      <c r="U34" s="1274"/>
      <c r="V34" s="1274"/>
      <c r="W34" s="1274"/>
    </row>
  </sheetData>
  <sheetProtection password="FA9C" sheet="1" objects="1" scenarios="1" formatColumns="0" formatRows="0"/>
  <dataConsolidate leftLabels="1" link="1"/>
  <mergeCells count="39">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 ref="O12:U12"/>
    <mergeCell ref="O15:O16"/>
    <mergeCell ref="P15:Q15"/>
    <mergeCell ref="S16:T16"/>
    <mergeCell ref="I21:I28"/>
    <mergeCell ref="L5:T5"/>
    <mergeCell ref="O7:T7"/>
    <mergeCell ref="O8:T8"/>
    <mergeCell ref="L11:M11"/>
    <mergeCell ref="O11:T11"/>
    <mergeCell ref="O9:T9"/>
    <mergeCell ref="O10:T10"/>
    <mergeCell ref="W24:W26"/>
    <mergeCell ref="R15:T15"/>
    <mergeCell ref="O14:T14"/>
    <mergeCell ref="M34:W34"/>
    <mergeCell ref="U14:U16"/>
    <mergeCell ref="V14:V16"/>
    <mergeCell ref="W13:W16"/>
    <mergeCell ref="L13:V13"/>
    <mergeCell ref="L14:L16"/>
    <mergeCell ref="M14:M16"/>
    <mergeCell ref="S17:T17"/>
    <mergeCell ref="T24:T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62168:U262169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sheetPr codeName="List05_6">
    <tabColor indexed="22"/>
  </sheetPr>
  <dimension ref="A1:T15"/>
  <sheetViews>
    <sheetView showGridLines="0" topLeftCell="E1" zoomScaleNormal="100" workbookViewId="0"/>
  </sheetViews>
  <sheetFormatPr defaultColWidth="10.625" defaultRowHeight="14.4"/>
  <cols>
    <col min="1" max="1" width="3.75" style="559" hidden="1" customWidth="1"/>
    <col min="2" max="4" width="3.75" style="553" hidden="1" customWidth="1"/>
    <col min="5" max="5" width="3.75" style="499" customWidth="1"/>
    <col min="6" max="6" width="9.75" style="492" customWidth="1"/>
    <col min="7" max="7" width="37.75" style="492" customWidth="1"/>
    <col min="8" max="8" width="66.875" style="492" customWidth="1"/>
    <col min="9" max="9" width="115.75" style="492" customWidth="1"/>
    <col min="10" max="11" width="10.625" style="553"/>
    <col min="12" max="12" width="11.125" style="553" customWidth="1"/>
    <col min="13" max="20" width="10.625" style="553"/>
    <col min="21" max="16384" width="10.625" style="492"/>
  </cols>
  <sheetData>
    <row r="1" spans="1:20" ht="2.95" customHeight="1">
      <c r="A1" s="559" t="s">
        <v>68</v>
      </c>
    </row>
    <row r="2" spans="1:20" ht="22.95">
      <c r="F2" s="1275" t="s">
        <v>470</v>
      </c>
      <c r="G2" s="1276"/>
      <c r="H2" s="1277"/>
      <c r="I2" s="608"/>
    </row>
    <row r="3" spans="1:20" ht="2.95" customHeight="1"/>
    <row r="4" spans="1:20" s="538" customFormat="1" ht="11.8">
      <c r="A4" s="558"/>
      <c r="B4" s="558"/>
      <c r="C4" s="558"/>
      <c r="D4" s="558"/>
      <c r="F4" s="1225" t="s">
        <v>445</v>
      </c>
      <c r="G4" s="1225"/>
      <c r="H4" s="1225"/>
      <c r="I4" s="1278" t="s">
        <v>446</v>
      </c>
      <c r="J4" s="558"/>
      <c r="K4" s="558"/>
      <c r="L4" s="558"/>
      <c r="M4" s="558"/>
      <c r="N4" s="558"/>
      <c r="O4" s="558"/>
      <c r="P4" s="558"/>
      <c r="Q4" s="558"/>
      <c r="R4" s="558"/>
      <c r="S4" s="558"/>
      <c r="T4" s="558"/>
    </row>
    <row r="5" spans="1:20" s="538" customFormat="1" ht="11.3" customHeight="1">
      <c r="A5" s="558"/>
      <c r="B5" s="558"/>
      <c r="C5" s="558"/>
      <c r="D5" s="558"/>
      <c r="F5" s="574" t="s">
        <v>91</v>
      </c>
      <c r="G5" s="586" t="s">
        <v>448</v>
      </c>
      <c r="H5" s="573" t="s">
        <v>439</v>
      </c>
      <c r="I5" s="1278"/>
      <c r="J5" s="558"/>
      <c r="K5" s="558"/>
      <c r="L5" s="558"/>
      <c r="M5" s="558"/>
      <c r="N5" s="558"/>
      <c r="O5" s="558"/>
      <c r="P5" s="558"/>
      <c r="Q5" s="558"/>
      <c r="R5" s="558"/>
      <c r="S5" s="558"/>
      <c r="T5" s="558"/>
    </row>
    <row r="6" spans="1:20" s="538" customFormat="1" ht="11.95" customHeight="1">
      <c r="A6" s="558"/>
      <c r="B6" s="558"/>
      <c r="C6" s="558"/>
      <c r="D6" s="558"/>
      <c r="F6" s="575" t="s">
        <v>92</v>
      </c>
      <c r="G6" s="577">
        <v>2</v>
      </c>
      <c r="H6" s="578">
        <v>3</v>
      </c>
      <c r="I6" s="576">
        <v>4</v>
      </c>
      <c r="J6" s="558">
        <v>4</v>
      </c>
      <c r="K6" s="558"/>
      <c r="L6" s="558"/>
      <c r="M6" s="558"/>
      <c r="N6" s="558"/>
      <c r="O6" s="558"/>
      <c r="P6" s="558"/>
      <c r="Q6" s="558"/>
      <c r="R6" s="558"/>
      <c r="S6" s="558"/>
      <c r="T6" s="558"/>
    </row>
    <row r="7" spans="1:20" s="538" customFormat="1" ht="19">
      <c r="A7" s="558"/>
      <c r="B7" s="558"/>
      <c r="C7" s="558"/>
      <c r="D7" s="558"/>
      <c r="F7" s="584">
        <v>1</v>
      </c>
      <c r="G7" s="600" t="s">
        <v>471</v>
      </c>
      <c r="H7" s="572" t="str">
        <f>IF(dateCh="","",dateCh)</f>
        <v>26.04.2022</v>
      </c>
      <c r="I7" s="549" t="s">
        <v>472</v>
      </c>
      <c r="J7" s="583"/>
      <c r="K7" s="558"/>
      <c r="L7" s="558"/>
      <c r="M7" s="558"/>
      <c r="N7" s="558"/>
      <c r="O7" s="558"/>
      <c r="P7" s="558"/>
      <c r="Q7" s="558"/>
      <c r="R7" s="558"/>
      <c r="S7" s="558"/>
      <c r="T7" s="558"/>
    </row>
    <row r="8" spans="1:20" s="538" customFormat="1" ht="47.15">
      <c r="A8" s="1279">
        <v>1</v>
      </c>
      <c r="B8" s="558"/>
      <c r="C8" s="558"/>
      <c r="D8" s="558"/>
      <c r="F8" s="584" t="str">
        <f>"2." &amp;mergeValue(A8)</f>
        <v>2.1</v>
      </c>
      <c r="G8" s="600" t="s">
        <v>473</v>
      </c>
      <c r="H8" s="572" t="str">
        <f>IF('Перечень тарифов'!R21="","наименование отсутствует","" &amp; 'Перечень тарифов'!R21 &amp; "")</f>
        <v>Система централизованного теплоснабжения</v>
      </c>
      <c r="I8" s="549" t="s">
        <v>568</v>
      </c>
      <c r="J8" s="583"/>
      <c r="K8" s="558"/>
      <c r="L8" s="558"/>
      <c r="M8" s="558"/>
      <c r="N8" s="558"/>
      <c r="O8" s="558"/>
      <c r="P8" s="558"/>
      <c r="Q8" s="558"/>
      <c r="R8" s="558"/>
      <c r="S8" s="558"/>
      <c r="T8" s="558"/>
    </row>
    <row r="9" spans="1:20" s="538" customFormat="1" ht="23.6">
      <c r="A9" s="1279"/>
      <c r="B9" s="558"/>
      <c r="C9" s="558"/>
      <c r="D9" s="558"/>
      <c r="F9" s="584" t="str">
        <f>"3." &amp;mergeValue(A9)</f>
        <v>3.1</v>
      </c>
      <c r="G9" s="600" t="s">
        <v>474</v>
      </c>
      <c r="H9" s="572" t="str">
        <f>IF('Перечень тарифов'!F21="","наименование отсутствует","" &amp; 'Перечень тарифов'!F21 &amp; "")</f>
        <v>Передача. Тепловая энергия</v>
      </c>
      <c r="I9" s="549" t="s">
        <v>566</v>
      </c>
      <c r="J9" s="583"/>
      <c r="K9" s="558"/>
      <c r="L9" s="558"/>
      <c r="M9" s="558"/>
      <c r="N9" s="558"/>
      <c r="O9" s="558"/>
      <c r="P9" s="558"/>
      <c r="Q9" s="558"/>
      <c r="R9" s="558"/>
      <c r="S9" s="558"/>
      <c r="T9" s="558"/>
    </row>
    <row r="10" spans="1:20" s="538" customFormat="1" ht="23.6">
      <c r="A10" s="1279"/>
      <c r="B10" s="558"/>
      <c r="C10" s="558"/>
      <c r="D10" s="558"/>
      <c r="F10" s="584" t="str">
        <f>"4."&amp;mergeValue(A10)</f>
        <v>4.1</v>
      </c>
      <c r="G10" s="600" t="s">
        <v>475</v>
      </c>
      <c r="H10" s="573" t="s">
        <v>449</v>
      </c>
      <c r="I10" s="549"/>
      <c r="J10" s="583"/>
      <c r="K10" s="558"/>
      <c r="L10" s="558"/>
      <c r="M10" s="558"/>
      <c r="N10" s="558"/>
      <c r="O10" s="558"/>
      <c r="P10" s="558"/>
      <c r="Q10" s="558"/>
      <c r="R10" s="558"/>
      <c r="S10" s="558"/>
      <c r="T10" s="558"/>
    </row>
    <row r="11" spans="1:20" s="538" customFormat="1" ht="19">
      <c r="A11" s="1279"/>
      <c r="B11" s="1279">
        <v>1</v>
      </c>
      <c r="C11" s="591"/>
      <c r="D11" s="591"/>
      <c r="F11" s="584" t="str">
        <f>"4."&amp;mergeValue(A11) &amp;"."&amp;mergeValue(B11)</f>
        <v>4.1.1</v>
      </c>
      <c r="G11" s="579" t="s">
        <v>570</v>
      </c>
      <c r="H11" s="572" t="str">
        <f>IF(region_name="","",region_name)</f>
        <v>Архангельская область</v>
      </c>
      <c r="I11" s="549" t="s">
        <v>478</v>
      </c>
      <c r="J11" s="583"/>
      <c r="K11" s="558"/>
      <c r="L11" s="558"/>
      <c r="M11" s="558"/>
      <c r="N11" s="558"/>
      <c r="O11" s="558"/>
      <c r="P11" s="558"/>
      <c r="Q11" s="558"/>
      <c r="R11" s="558"/>
      <c r="S11" s="558"/>
      <c r="T11" s="558"/>
    </row>
    <row r="12" spans="1:20" s="538" customFormat="1" ht="23.6">
      <c r="A12" s="1279"/>
      <c r="B12" s="1279"/>
      <c r="C12" s="1279">
        <v>1</v>
      </c>
      <c r="D12" s="591"/>
      <c r="F12" s="584" t="str">
        <f>"4."&amp;mergeValue(A12) &amp;"."&amp;mergeValue(B12)&amp;"."&amp;mergeValue(C12)</f>
        <v>4.1.1.1</v>
      </c>
      <c r="G12" s="590" t="s">
        <v>476</v>
      </c>
      <c r="H12" s="572" t="str">
        <f>IF(Территории!H13="","","" &amp; Территории!H13 &amp; "")</f>
        <v>Архангельск</v>
      </c>
      <c r="I12" s="549" t="s">
        <v>479</v>
      </c>
      <c r="J12" s="583"/>
      <c r="K12" s="558"/>
      <c r="L12" s="558"/>
      <c r="M12" s="558"/>
      <c r="N12" s="558"/>
      <c r="O12" s="558"/>
      <c r="P12" s="558"/>
      <c r="Q12" s="558"/>
      <c r="R12" s="558"/>
      <c r="S12" s="558"/>
      <c r="T12" s="558"/>
    </row>
    <row r="13" spans="1:20" s="538" customFormat="1" ht="58.95">
      <c r="A13" s="1279"/>
      <c r="B13" s="1279"/>
      <c r="C13" s="1279"/>
      <c r="D13" s="591">
        <v>1</v>
      </c>
      <c r="F13" s="584" t="str">
        <f>"4."&amp;mergeValue(A13) &amp;"."&amp;mergeValue(B13)&amp;"."&amp;mergeValue(C13)&amp;"."&amp;mergeValue(D13)</f>
        <v>4.1.1.1.1</v>
      </c>
      <c r="G13" s="601" t="s">
        <v>477</v>
      </c>
      <c r="H13" s="572" t="str">
        <f>IF(Территории!R14="","","" &amp; Территории!R14 &amp; "")</f>
        <v>Архангельск (11701000)</v>
      </c>
      <c r="I13" s="1182" t="s">
        <v>569</v>
      </c>
      <c r="J13" s="583"/>
      <c r="K13" s="558"/>
      <c r="L13" s="558"/>
      <c r="M13" s="558"/>
      <c r="N13" s="558"/>
      <c r="O13" s="558"/>
      <c r="P13" s="558"/>
      <c r="Q13" s="558"/>
      <c r="R13" s="558"/>
      <c r="S13" s="558"/>
      <c r="T13" s="558"/>
    </row>
    <row r="14" spans="1:20" s="581" customFormat="1" ht="2.95" customHeight="1">
      <c r="A14" s="582"/>
      <c r="B14" s="582"/>
      <c r="C14" s="582"/>
      <c r="D14" s="582"/>
      <c r="F14" s="593"/>
      <c r="G14" s="594"/>
      <c r="H14" s="595"/>
      <c r="I14" s="596"/>
      <c r="J14" s="582"/>
      <c r="K14" s="582"/>
      <c r="L14" s="582"/>
      <c r="M14" s="582"/>
      <c r="N14" s="582"/>
      <c r="O14" s="582"/>
      <c r="P14" s="582"/>
      <c r="Q14" s="582"/>
      <c r="R14" s="582"/>
      <c r="S14" s="582"/>
      <c r="T14" s="582"/>
    </row>
    <row r="15" spans="1:20" s="581" customFormat="1" ht="15.05" customHeight="1">
      <c r="A15" s="582"/>
      <c r="B15" s="582"/>
      <c r="C15" s="582"/>
      <c r="D15" s="582"/>
      <c r="F15" s="580"/>
      <c r="G15" s="1274" t="s">
        <v>571</v>
      </c>
      <c r="H15" s="1274"/>
      <c r="I15" s="562"/>
      <c r="J15" s="582"/>
      <c r="K15" s="582"/>
      <c r="L15" s="582"/>
      <c r="M15" s="582"/>
      <c r="N15" s="582"/>
      <c r="O15" s="582"/>
      <c r="P15" s="582"/>
      <c r="Q15" s="582"/>
      <c r="R15" s="582"/>
      <c r="S15" s="582"/>
      <c r="T15" s="582"/>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List06_6">
    <tabColor rgb="FFEAEBEE"/>
    <pageSetUpPr fitToPage="1"/>
  </sheetPr>
  <dimension ref="A1:AH30"/>
  <sheetViews>
    <sheetView showGridLines="0" topLeftCell="I4" zoomScaleNormal="100" workbookViewId="0">
      <selection activeCell="M30" sqref="M30:W30"/>
    </sheetView>
  </sheetViews>
  <sheetFormatPr defaultColWidth="10.625" defaultRowHeight="14.4"/>
  <cols>
    <col min="1" max="6" width="10.625" style="445" hidden="1" customWidth="1"/>
    <col min="7" max="8" width="9.125" style="452" hidden="1" customWidth="1"/>
    <col min="9" max="9" width="3.75" style="452" customWidth="1"/>
    <col min="10" max="11" width="3.75" style="451" customWidth="1"/>
    <col min="12" max="12" width="12.75" style="445" customWidth="1"/>
    <col min="13" max="13" width="44.75" style="445" customWidth="1"/>
    <col min="14" max="14" width="2.125" style="445" hidden="1" customWidth="1"/>
    <col min="15" max="15" width="23.75" style="445" customWidth="1"/>
    <col min="16" max="17" width="23.75" style="445" hidden="1" customWidth="1"/>
    <col min="18" max="18" width="11.75" style="445" customWidth="1"/>
    <col min="19" max="19" width="3.75" style="445" customWidth="1"/>
    <col min="20" max="20" width="11.75" style="445" customWidth="1"/>
    <col min="21" max="21" width="8.625" style="445" hidden="1" customWidth="1"/>
    <col min="22" max="22" width="4.75" style="445" customWidth="1"/>
    <col min="23" max="23" width="115.75" style="445" customWidth="1"/>
    <col min="24" max="26" width="10.625" style="469"/>
    <col min="27" max="27" width="10.125" style="469" customWidth="1"/>
    <col min="28" max="34" width="10.625" style="469"/>
    <col min="35" max="256" width="10.625" style="445"/>
    <col min="257" max="264" width="0" style="445" hidden="1" customWidth="1"/>
    <col min="265" max="267" width="3.75" style="445" customWidth="1"/>
    <col min="268" max="268" width="12.75" style="445" customWidth="1"/>
    <col min="269" max="269" width="47.375" style="445" customWidth="1"/>
    <col min="270" max="273" width="0" style="445" hidden="1" customWidth="1"/>
    <col min="274" max="274" width="11.75" style="445" customWidth="1"/>
    <col min="275" max="275" width="6.375" style="445" bestFit="1" customWidth="1"/>
    <col min="276" max="276" width="11.75" style="445" customWidth="1"/>
    <col min="277" max="277" width="0" style="445" hidden="1" customWidth="1"/>
    <col min="278" max="278" width="3.75" style="445" customWidth="1"/>
    <col min="279" max="279" width="11.125" style="445" bestFit="1" customWidth="1"/>
    <col min="280" max="282" width="10.625" style="445"/>
    <col min="283" max="283" width="10.125" style="445" customWidth="1"/>
    <col min="284" max="512" width="10.625" style="445"/>
    <col min="513" max="520" width="0" style="445" hidden="1" customWidth="1"/>
    <col min="521" max="523" width="3.75" style="445" customWidth="1"/>
    <col min="524" max="524" width="12.75" style="445" customWidth="1"/>
    <col min="525" max="525" width="47.375" style="445" customWidth="1"/>
    <col min="526" max="529" width="0" style="445" hidden="1" customWidth="1"/>
    <col min="530" max="530" width="11.75" style="445" customWidth="1"/>
    <col min="531" max="531" width="6.375" style="445" bestFit="1" customWidth="1"/>
    <col min="532" max="532" width="11.75" style="445" customWidth="1"/>
    <col min="533" max="533" width="0" style="445" hidden="1" customWidth="1"/>
    <col min="534" max="534" width="3.75" style="445" customWidth="1"/>
    <col min="535" max="535" width="11.125" style="445" bestFit="1" customWidth="1"/>
    <col min="536" max="538" width="10.625" style="445"/>
    <col min="539" max="539" width="10.125" style="445" customWidth="1"/>
    <col min="540" max="768" width="10.625" style="445"/>
    <col min="769" max="776" width="0" style="445" hidden="1" customWidth="1"/>
    <col min="777" max="779" width="3.75" style="445" customWidth="1"/>
    <col min="780" max="780" width="12.75" style="445" customWidth="1"/>
    <col min="781" max="781" width="47.375" style="445" customWidth="1"/>
    <col min="782" max="785" width="0" style="445" hidden="1" customWidth="1"/>
    <col min="786" max="786" width="11.75" style="445" customWidth="1"/>
    <col min="787" max="787" width="6.375" style="445" bestFit="1" customWidth="1"/>
    <col min="788" max="788" width="11.75" style="445" customWidth="1"/>
    <col min="789" max="789" width="0" style="445" hidden="1" customWidth="1"/>
    <col min="790" max="790" width="3.75" style="445" customWidth="1"/>
    <col min="791" max="791" width="11.125" style="445" bestFit="1" customWidth="1"/>
    <col min="792" max="794" width="10.625" style="445"/>
    <col min="795" max="795" width="10.125" style="445" customWidth="1"/>
    <col min="796" max="1024" width="10.625" style="445"/>
    <col min="1025" max="1032" width="0" style="445" hidden="1" customWidth="1"/>
    <col min="1033" max="1035" width="3.75" style="445" customWidth="1"/>
    <col min="1036" max="1036" width="12.75" style="445" customWidth="1"/>
    <col min="1037" max="1037" width="47.375" style="445" customWidth="1"/>
    <col min="1038" max="1041" width="0" style="445" hidden="1" customWidth="1"/>
    <col min="1042" max="1042" width="11.75" style="445" customWidth="1"/>
    <col min="1043" max="1043" width="6.375" style="445" bestFit="1" customWidth="1"/>
    <col min="1044" max="1044" width="11.75" style="445" customWidth="1"/>
    <col min="1045" max="1045" width="0" style="445" hidden="1" customWidth="1"/>
    <col min="1046" max="1046" width="3.75" style="445" customWidth="1"/>
    <col min="1047" max="1047" width="11.125" style="445" bestFit="1" customWidth="1"/>
    <col min="1048" max="1050" width="10.625" style="445"/>
    <col min="1051" max="1051" width="10.125" style="445" customWidth="1"/>
    <col min="1052" max="1280" width="10.625" style="445"/>
    <col min="1281" max="1288" width="0" style="445" hidden="1" customWidth="1"/>
    <col min="1289" max="1291" width="3.75" style="445" customWidth="1"/>
    <col min="1292" max="1292" width="12.75" style="445" customWidth="1"/>
    <col min="1293" max="1293" width="47.375" style="445" customWidth="1"/>
    <col min="1294" max="1297" width="0" style="445" hidden="1" customWidth="1"/>
    <col min="1298" max="1298" width="11.75" style="445" customWidth="1"/>
    <col min="1299" max="1299" width="6.375" style="445" bestFit="1" customWidth="1"/>
    <col min="1300" max="1300" width="11.75" style="445" customWidth="1"/>
    <col min="1301" max="1301" width="0" style="445" hidden="1" customWidth="1"/>
    <col min="1302" max="1302" width="3.75" style="445" customWidth="1"/>
    <col min="1303" max="1303" width="11.125" style="445" bestFit="1" customWidth="1"/>
    <col min="1304" max="1306" width="10.625" style="445"/>
    <col min="1307" max="1307" width="10.125" style="445" customWidth="1"/>
    <col min="1308" max="1536" width="10.625" style="445"/>
    <col min="1537" max="1544" width="0" style="445" hidden="1" customWidth="1"/>
    <col min="1545" max="1547" width="3.75" style="445" customWidth="1"/>
    <col min="1548" max="1548" width="12.75" style="445" customWidth="1"/>
    <col min="1549" max="1549" width="47.375" style="445" customWidth="1"/>
    <col min="1550" max="1553" width="0" style="445" hidden="1" customWidth="1"/>
    <col min="1554" max="1554" width="11.75" style="445" customWidth="1"/>
    <col min="1555" max="1555" width="6.375" style="445" bestFit="1" customWidth="1"/>
    <col min="1556" max="1556" width="11.75" style="445" customWidth="1"/>
    <col min="1557" max="1557" width="0" style="445" hidden="1" customWidth="1"/>
    <col min="1558" max="1558" width="3.75" style="445" customWidth="1"/>
    <col min="1559" max="1559" width="11.125" style="445" bestFit="1" customWidth="1"/>
    <col min="1560" max="1562" width="10.625" style="445"/>
    <col min="1563" max="1563" width="10.125" style="445" customWidth="1"/>
    <col min="1564" max="1792" width="10.625" style="445"/>
    <col min="1793" max="1800" width="0" style="445" hidden="1" customWidth="1"/>
    <col min="1801" max="1803" width="3.75" style="445" customWidth="1"/>
    <col min="1804" max="1804" width="12.75" style="445" customWidth="1"/>
    <col min="1805" max="1805" width="47.375" style="445" customWidth="1"/>
    <col min="1806" max="1809" width="0" style="445" hidden="1" customWidth="1"/>
    <col min="1810" max="1810" width="11.75" style="445" customWidth="1"/>
    <col min="1811" max="1811" width="6.375" style="445" bestFit="1" customWidth="1"/>
    <col min="1812" max="1812" width="11.75" style="445" customWidth="1"/>
    <col min="1813" max="1813" width="0" style="445" hidden="1" customWidth="1"/>
    <col min="1814" max="1814" width="3.75" style="445" customWidth="1"/>
    <col min="1815" max="1815" width="11.125" style="445" bestFit="1" customWidth="1"/>
    <col min="1816" max="1818" width="10.625" style="445"/>
    <col min="1819" max="1819" width="10.125" style="445" customWidth="1"/>
    <col min="1820" max="2048" width="10.625" style="445"/>
    <col min="2049" max="2056" width="0" style="445" hidden="1" customWidth="1"/>
    <col min="2057" max="2059" width="3.75" style="445" customWidth="1"/>
    <col min="2060" max="2060" width="12.75" style="445" customWidth="1"/>
    <col min="2061" max="2061" width="47.375" style="445" customWidth="1"/>
    <col min="2062" max="2065" width="0" style="445" hidden="1" customWidth="1"/>
    <col min="2066" max="2066" width="11.75" style="445" customWidth="1"/>
    <col min="2067" max="2067" width="6.375" style="445" bestFit="1" customWidth="1"/>
    <col min="2068" max="2068" width="11.75" style="445" customWidth="1"/>
    <col min="2069" max="2069" width="0" style="445" hidden="1" customWidth="1"/>
    <col min="2070" max="2070" width="3.75" style="445" customWidth="1"/>
    <col min="2071" max="2071" width="11.125" style="445" bestFit="1" customWidth="1"/>
    <col min="2072" max="2074" width="10.625" style="445"/>
    <col min="2075" max="2075" width="10.125" style="445" customWidth="1"/>
    <col min="2076" max="2304" width="10.625" style="445"/>
    <col min="2305" max="2312" width="0" style="445" hidden="1" customWidth="1"/>
    <col min="2313" max="2315" width="3.75" style="445" customWidth="1"/>
    <col min="2316" max="2316" width="12.75" style="445" customWidth="1"/>
    <col min="2317" max="2317" width="47.375" style="445" customWidth="1"/>
    <col min="2318" max="2321" width="0" style="445" hidden="1" customWidth="1"/>
    <col min="2322" max="2322" width="11.75" style="445" customWidth="1"/>
    <col min="2323" max="2323" width="6.375" style="445" bestFit="1" customWidth="1"/>
    <col min="2324" max="2324" width="11.75" style="445" customWidth="1"/>
    <col min="2325" max="2325" width="0" style="445" hidden="1" customWidth="1"/>
    <col min="2326" max="2326" width="3.75" style="445" customWidth="1"/>
    <col min="2327" max="2327" width="11.125" style="445" bestFit="1" customWidth="1"/>
    <col min="2328" max="2330" width="10.625" style="445"/>
    <col min="2331" max="2331" width="10.125" style="445" customWidth="1"/>
    <col min="2332" max="2560" width="10.625" style="445"/>
    <col min="2561" max="2568" width="0" style="445" hidden="1" customWidth="1"/>
    <col min="2569" max="2571" width="3.75" style="445" customWidth="1"/>
    <col min="2572" max="2572" width="12.75" style="445" customWidth="1"/>
    <col min="2573" max="2573" width="47.375" style="445" customWidth="1"/>
    <col min="2574" max="2577" width="0" style="445" hidden="1" customWidth="1"/>
    <col min="2578" max="2578" width="11.75" style="445" customWidth="1"/>
    <col min="2579" max="2579" width="6.375" style="445" bestFit="1" customWidth="1"/>
    <col min="2580" max="2580" width="11.75" style="445" customWidth="1"/>
    <col min="2581" max="2581" width="0" style="445" hidden="1" customWidth="1"/>
    <col min="2582" max="2582" width="3.75" style="445" customWidth="1"/>
    <col min="2583" max="2583" width="11.125" style="445" bestFit="1" customWidth="1"/>
    <col min="2584" max="2586" width="10.625" style="445"/>
    <col min="2587" max="2587" width="10.125" style="445" customWidth="1"/>
    <col min="2588" max="2816" width="10.625" style="445"/>
    <col min="2817" max="2824" width="0" style="445" hidden="1" customWidth="1"/>
    <col min="2825" max="2827" width="3.75" style="445" customWidth="1"/>
    <col min="2828" max="2828" width="12.75" style="445" customWidth="1"/>
    <col min="2829" max="2829" width="47.375" style="445" customWidth="1"/>
    <col min="2830" max="2833" width="0" style="445" hidden="1" customWidth="1"/>
    <col min="2834" max="2834" width="11.75" style="445" customWidth="1"/>
    <col min="2835" max="2835" width="6.375" style="445" bestFit="1" customWidth="1"/>
    <col min="2836" max="2836" width="11.75" style="445" customWidth="1"/>
    <col min="2837" max="2837" width="0" style="445" hidden="1" customWidth="1"/>
    <col min="2838" max="2838" width="3.75" style="445" customWidth="1"/>
    <col min="2839" max="2839" width="11.125" style="445" bestFit="1" customWidth="1"/>
    <col min="2840" max="2842" width="10.625" style="445"/>
    <col min="2843" max="2843" width="10.125" style="445" customWidth="1"/>
    <col min="2844" max="3072" width="10.625" style="445"/>
    <col min="3073" max="3080" width="0" style="445" hidden="1" customWidth="1"/>
    <col min="3081" max="3083" width="3.75" style="445" customWidth="1"/>
    <col min="3084" max="3084" width="12.75" style="445" customWidth="1"/>
    <col min="3085" max="3085" width="47.375" style="445" customWidth="1"/>
    <col min="3086" max="3089" width="0" style="445" hidden="1" customWidth="1"/>
    <col min="3090" max="3090" width="11.75" style="445" customWidth="1"/>
    <col min="3091" max="3091" width="6.375" style="445" bestFit="1" customWidth="1"/>
    <col min="3092" max="3092" width="11.75" style="445" customWidth="1"/>
    <col min="3093" max="3093" width="0" style="445" hidden="1" customWidth="1"/>
    <col min="3094" max="3094" width="3.75" style="445" customWidth="1"/>
    <col min="3095" max="3095" width="11.125" style="445" bestFit="1" customWidth="1"/>
    <col min="3096" max="3098" width="10.625" style="445"/>
    <col min="3099" max="3099" width="10.125" style="445" customWidth="1"/>
    <col min="3100" max="3328" width="10.625" style="445"/>
    <col min="3329" max="3336" width="0" style="445" hidden="1" customWidth="1"/>
    <col min="3337" max="3339" width="3.75" style="445" customWidth="1"/>
    <col min="3340" max="3340" width="12.75" style="445" customWidth="1"/>
    <col min="3341" max="3341" width="47.375" style="445" customWidth="1"/>
    <col min="3342" max="3345" width="0" style="445" hidden="1" customWidth="1"/>
    <col min="3346" max="3346" width="11.75" style="445" customWidth="1"/>
    <col min="3347" max="3347" width="6.375" style="445" bestFit="1" customWidth="1"/>
    <col min="3348" max="3348" width="11.75" style="445" customWidth="1"/>
    <col min="3349" max="3349" width="0" style="445" hidden="1" customWidth="1"/>
    <col min="3350" max="3350" width="3.75" style="445" customWidth="1"/>
    <col min="3351" max="3351" width="11.125" style="445" bestFit="1" customWidth="1"/>
    <col min="3352" max="3354" width="10.625" style="445"/>
    <col min="3355" max="3355" width="10.125" style="445" customWidth="1"/>
    <col min="3356" max="3584" width="10.625" style="445"/>
    <col min="3585" max="3592" width="0" style="445" hidden="1" customWidth="1"/>
    <col min="3593" max="3595" width="3.75" style="445" customWidth="1"/>
    <col min="3596" max="3596" width="12.75" style="445" customWidth="1"/>
    <col min="3597" max="3597" width="47.375" style="445" customWidth="1"/>
    <col min="3598" max="3601" width="0" style="445" hidden="1" customWidth="1"/>
    <col min="3602" max="3602" width="11.75" style="445" customWidth="1"/>
    <col min="3603" max="3603" width="6.375" style="445" bestFit="1" customWidth="1"/>
    <col min="3604" max="3604" width="11.75" style="445" customWidth="1"/>
    <col min="3605" max="3605" width="0" style="445" hidden="1" customWidth="1"/>
    <col min="3606" max="3606" width="3.75" style="445" customWidth="1"/>
    <col min="3607" max="3607" width="11.125" style="445" bestFit="1" customWidth="1"/>
    <col min="3608" max="3610" width="10.625" style="445"/>
    <col min="3611" max="3611" width="10.125" style="445" customWidth="1"/>
    <col min="3612" max="3840" width="10.625" style="445"/>
    <col min="3841" max="3848" width="0" style="445" hidden="1" customWidth="1"/>
    <col min="3849" max="3851" width="3.75" style="445" customWidth="1"/>
    <col min="3852" max="3852" width="12.75" style="445" customWidth="1"/>
    <col min="3853" max="3853" width="47.375" style="445" customWidth="1"/>
    <col min="3854" max="3857" width="0" style="445" hidden="1" customWidth="1"/>
    <col min="3858" max="3858" width="11.75" style="445" customWidth="1"/>
    <col min="3859" max="3859" width="6.375" style="445" bestFit="1" customWidth="1"/>
    <col min="3860" max="3860" width="11.75" style="445" customWidth="1"/>
    <col min="3861" max="3861" width="0" style="445" hidden="1" customWidth="1"/>
    <col min="3862" max="3862" width="3.75" style="445" customWidth="1"/>
    <col min="3863" max="3863" width="11.125" style="445" bestFit="1" customWidth="1"/>
    <col min="3864" max="3866" width="10.625" style="445"/>
    <col min="3867" max="3867" width="10.125" style="445" customWidth="1"/>
    <col min="3868" max="4096" width="10.625" style="445"/>
    <col min="4097" max="4104" width="0" style="445" hidden="1" customWidth="1"/>
    <col min="4105" max="4107" width="3.75" style="445" customWidth="1"/>
    <col min="4108" max="4108" width="12.75" style="445" customWidth="1"/>
    <col min="4109" max="4109" width="47.375" style="445" customWidth="1"/>
    <col min="4110" max="4113" width="0" style="445" hidden="1" customWidth="1"/>
    <col min="4114" max="4114" width="11.75" style="445" customWidth="1"/>
    <col min="4115" max="4115" width="6.375" style="445" bestFit="1" customWidth="1"/>
    <col min="4116" max="4116" width="11.75" style="445" customWidth="1"/>
    <col min="4117" max="4117" width="0" style="445" hidden="1" customWidth="1"/>
    <col min="4118" max="4118" width="3.75" style="445" customWidth="1"/>
    <col min="4119" max="4119" width="11.125" style="445" bestFit="1" customWidth="1"/>
    <col min="4120" max="4122" width="10.625" style="445"/>
    <col min="4123" max="4123" width="10.125" style="445" customWidth="1"/>
    <col min="4124" max="4352" width="10.625" style="445"/>
    <col min="4353" max="4360" width="0" style="445" hidden="1" customWidth="1"/>
    <col min="4361" max="4363" width="3.75" style="445" customWidth="1"/>
    <col min="4364" max="4364" width="12.75" style="445" customWidth="1"/>
    <col min="4365" max="4365" width="47.375" style="445" customWidth="1"/>
    <col min="4366" max="4369" width="0" style="445" hidden="1" customWidth="1"/>
    <col min="4370" max="4370" width="11.75" style="445" customWidth="1"/>
    <col min="4371" max="4371" width="6.375" style="445" bestFit="1" customWidth="1"/>
    <col min="4372" max="4372" width="11.75" style="445" customWidth="1"/>
    <col min="4373" max="4373" width="0" style="445" hidden="1" customWidth="1"/>
    <col min="4374" max="4374" width="3.75" style="445" customWidth="1"/>
    <col min="4375" max="4375" width="11.125" style="445" bestFit="1" customWidth="1"/>
    <col min="4376" max="4378" width="10.625" style="445"/>
    <col min="4379" max="4379" width="10.125" style="445" customWidth="1"/>
    <col min="4380" max="4608" width="10.625" style="445"/>
    <col min="4609" max="4616" width="0" style="445" hidden="1" customWidth="1"/>
    <col min="4617" max="4619" width="3.75" style="445" customWidth="1"/>
    <col min="4620" max="4620" width="12.75" style="445" customWidth="1"/>
    <col min="4621" max="4621" width="47.375" style="445" customWidth="1"/>
    <col min="4622" max="4625" width="0" style="445" hidden="1" customWidth="1"/>
    <col min="4626" max="4626" width="11.75" style="445" customWidth="1"/>
    <col min="4627" max="4627" width="6.375" style="445" bestFit="1" customWidth="1"/>
    <col min="4628" max="4628" width="11.75" style="445" customWidth="1"/>
    <col min="4629" max="4629" width="0" style="445" hidden="1" customWidth="1"/>
    <col min="4630" max="4630" width="3.75" style="445" customWidth="1"/>
    <col min="4631" max="4631" width="11.125" style="445" bestFit="1" customWidth="1"/>
    <col min="4632" max="4634" width="10.625" style="445"/>
    <col min="4635" max="4635" width="10.125" style="445" customWidth="1"/>
    <col min="4636" max="4864" width="10.625" style="445"/>
    <col min="4865" max="4872" width="0" style="445" hidden="1" customWidth="1"/>
    <col min="4873" max="4875" width="3.75" style="445" customWidth="1"/>
    <col min="4876" max="4876" width="12.75" style="445" customWidth="1"/>
    <col min="4877" max="4877" width="47.375" style="445" customWidth="1"/>
    <col min="4878" max="4881" width="0" style="445" hidden="1" customWidth="1"/>
    <col min="4882" max="4882" width="11.75" style="445" customWidth="1"/>
    <col min="4883" max="4883" width="6.375" style="445" bestFit="1" customWidth="1"/>
    <col min="4884" max="4884" width="11.75" style="445" customWidth="1"/>
    <col min="4885" max="4885" width="0" style="445" hidden="1" customWidth="1"/>
    <col min="4886" max="4886" width="3.75" style="445" customWidth="1"/>
    <col min="4887" max="4887" width="11.125" style="445" bestFit="1" customWidth="1"/>
    <col min="4888" max="4890" width="10.625" style="445"/>
    <col min="4891" max="4891" width="10.125" style="445" customWidth="1"/>
    <col min="4892" max="5120" width="10.625" style="445"/>
    <col min="5121" max="5128" width="0" style="445" hidden="1" customWidth="1"/>
    <col min="5129" max="5131" width="3.75" style="445" customWidth="1"/>
    <col min="5132" max="5132" width="12.75" style="445" customWidth="1"/>
    <col min="5133" max="5133" width="47.375" style="445" customWidth="1"/>
    <col min="5134" max="5137" width="0" style="445" hidden="1" customWidth="1"/>
    <col min="5138" max="5138" width="11.75" style="445" customWidth="1"/>
    <col min="5139" max="5139" width="6.375" style="445" bestFit="1" customWidth="1"/>
    <col min="5140" max="5140" width="11.75" style="445" customWidth="1"/>
    <col min="5141" max="5141" width="0" style="445" hidden="1" customWidth="1"/>
    <col min="5142" max="5142" width="3.75" style="445" customWidth="1"/>
    <col min="5143" max="5143" width="11.125" style="445" bestFit="1" customWidth="1"/>
    <col min="5144" max="5146" width="10.625" style="445"/>
    <col min="5147" max="5147" width="10.125" style="445" customWidth="1"/>
    <col min="5148" max="5376" width="10.625" style="445"/>
    <col min="5377" max="5384" width="0" style="445" hidden="1" customWidth="1"/>
    <col min="5385" max="5387" width="3.75" style="445" customWidth="1"/>
    <col min="5388" max="5388" width="12.75" style="445" customWidth="1"/>
    <col min="5389" max="5389" width="47.375" style="445" customWidth="1"/>
    <col min="5390" max="5393" width="0" style="445" hidden="1" customWidth="1"/>
    <col min="5394" max="5394" width="11.75" style="445" customWidth="1"/>
    <col min="5395" max="5395" width="6.375" style="445" bestFit="1" customWidth="1"/>
    <col min="5396" max="5396" width="11.75" style="445" customWidth="1"/>
    <col min="5397" max="5397" width="0" style="445" hidden="1" customWidth="1"/>
    <col min="5398" max="5398" width="3.75" style="445" customWidth="1"/>
    <col min="5399" max="5399" width="11.125" style="445" bestFit="1" customWidth="1"/>
    <col min="5400" max="5402" width="10.625" style="445"/>
    <col min="5403" max="5403" width="10.125" style="445" customWidth="1"/>
    <col min="5404" max="5632" width="10.625" style="445"/>
    <col min="5633" max="5640" width="0" style="445" hidden="1" customWidth="1"/>
    <col min="5641" max="5643" width="3.75" style="445" customWidth="1"/>
    <col min="5644" max="5644" width="12.75" style="445" customWidth="1"/>
    <col min="5645" max="5645" width="47.375" style="445" customWidth="1"/>
    <col min="5646" max="5649" width="0" style="445" hidden="1" customWidth="1"/>
    <col min="5650" max="5650" width="11.75" style="445" customWidth="1"/>
    <col min="5651" max="5651" width="6.375" style="445" bestFit="1" customWidth="1"/>
    <col min="5652" max="5652" width="11.75" style="445" customWidth="1"/>
    <col min="5653" max="5653" width="0" style="445" hidden="1" customWidth="1"/>
    <col min="5654" max="5654" width="3.75" style="445" customWidth="1"/>
    <col min="5655" max="5655" width="11.125" style="445" bestFit="1" customWidth="1"/>
    <col min="5656" max="5658" width="10.625" style="445"/>
    <col min="5659" max="5659" width="10.125" style="445" customWidth="1"/>
    <col min="5660" max="5888" width="10.625" style="445"/>
    <col min="5889" max="5896" width="0" style="445" hidden="1" customWidth="1"/>
    <col min="5897" max="5899" width="3.75" style="445" customWidth="1"/>
    <col min="5900" max="5900" width="12.75" style="445" customWidth="1"/>
    <col min="5901" max="5901" width="47.375" style="445" customWidth="1"/>
    <col min="5902" max="5905" width="0" style="445" hidden="1" customWidth="1"/>
    <col min="5906" max="5906" width="11.75" style="445" customWidth="1"/>
    <col min="5907" max="5907" width="6.375" style="445" bestFit="1" customWidth="1"/>
    <col min="5908" max="5908" width="11.75" style="445" customWidth="1"/>
    <col min="5909" max="5909" width="0" style="445" hidden="1" customWidth="1"/>
    <col min="5910" max="5910" width="3.75" style="445" customWidth="1"/>
    <col min="5911" max="5911" width="11.125" style="445" bestFit="1" customWidth="1"/>
    <col min="5912" max="5914" width="10.625" style="445"/>
    <col min="5915" max="5915" width="10.125" style="445" customWidth="1"/>
    <col min="5916" max="6144" width="10.625" style="445"/>
    <col min="6145" max="6152" width="0" style="445" hidden="1" customWidth="1"/>
    <col min="6153" max="6155" width="3.75" style="445" customWidth="1"/>
    <col min="6156" max="6156" width="12.75" style="445" customWidth="1"/>
    <col min="6157" max="6157" width="47.375" style="445" customWidth="1"/>
    <col min="6158" max="6161" width="0" style="445" hidden="1" customWidth="1"/>
    <col min="6162" max="6162" width="11.75" style="445" customWidth="1"/>
    <col min="6163" max="6163" width="6.375" style="445" bestFit="1" customWidth="1"/>
    <col min="6164" max="6164" width="11.75" style="445" customWidth="1"/>
    <col min="6165" max="6165" width="0" style="445" hidden="1" customWidth="1"/>
    <col min="6166" max="6166" width="3.75" style="445" customWidth="1"/>
    <col min="6167" max="6167" width="11.125" style="445" bestFit="1" customWidth="1"/>
    <col min="6168" max="6170" width="10.625" style="445"/>
    <col min="6171" max="6171" width="10.125" style="445" customWidth="1"/>
    <col min="6172" max="6400" width="10.625" style="445"/>
    <col min="6401" max="6408" width="0" style="445" hidden="1" customWidth="1"/>
    <col min="6409" max="6411" width="3.75" style="445" customWidth="1"/>
    <col min="6412" max="6412" width="12.75" style="445" customWidth="1"/>
    <col min="6413" max="6413" width="47.375" style="445" customWidth="1"/>
    <col min="6414" max="6417" width="0" style="445" hidden="1" customWidth="1"/>
    <col min="6418" max="6418" width="11.75" style="445" customWidth="1"/>
    <col min="6419" max="6419" width="6.375" style="445" bestFit="1" customWidth="1"/>
    <col min="6420" max="6420" width="11.75" style="445" customWidth="1"/>
    <col min="6421" max="6421" width="0" style="445" hidden="1" customWidth="1"/>
    <col min="6422" max="6422" width="3.75" style="445" customWidth="1"/>
    <col min="6423" max="6423" width="11.125" style="445" bestFit="1" customWidth="1"/>
    <col min="6424" max="6426" width="10.625" style="445"/>
    <col min="6427" max="6427" width="10.125" style="445" customWidth="1"/>
    <col min="6428" max="6656" width="10.625" style="445"/>
    <col min="6657" max="6664" width="0" style="445" hidden="1" customWidth="1"/>
    <col min="6665" max="6667" width="3.75" style="445" customWidth="1"/>
    <col min="6668" max="6668" width="12.75" style="445" customWidth="1"/>
    <col min="6669" max="6669" width="47.375" style="445" customWidth="1"/>
    <col min="6670" max="6673" width="0" style="445" hidden="1" customWidth="1"/>
    <col min="6674" max="6674" width="11.75" style="445" customWidth="1"/>
    <col min="6675" max="6675" width="6.375" style="445" bestFit="1" customWidth="1"/>
    <col min="6676" max="6676" width="11.75" style="445" customWidth="1"/>
    <col min="6677" max="6677" width="0" style="445" hidden="1" customWidth="1"/>
    <col min="6678" max="6678" width="3.75" style="445" customWidth="1"/>
    <col min="6679" max="6679" width="11.125" style="445" bestFit="1" customWidth="1"/>
    <col min="6680" max="6682" width="10.625" style="445"/>
    <col min="6683" max="6683" width="10.125" style="445" customWidth="1"/>
    <col min="6684" max="6912" width="10.625" style="445"/>
    <col min="6913" max="6920" width="0" style="445" hidden="1" customWidth="1"/>
    <col min="6921" max="6923" width="3.75" style="445" customWidth="1"/>
    <col min="6924" max="6924" width="12.75" style="445" customWidth="1"/>
    <col min="6925" max="6925" width="47.375" style="445" customWidth="1"/>
    <col min="6926" max="6929" width="0" style="445" hidden="1" customWidth="1"/>
    <col min="6930" max="6930" width="11.75" style="445" customWidth="1"/>
    <col min="6931" max="6931" width="6.375" style="445" bestFit="1" customWidth="1"/>
    <col min="6932" max="6932" width="11.75" style="445" customWidth="1"/>
    <col min="6933" max="6933" width="0" style="445" hidden="1" customWidth="1"/>
    <col min="6934" max="6934" width="3.75" style="445" customWidth="1"/>
    <col min="6935" max="6935" width="11.125" style="445" bestFit="1" customWidth="1"/>
    <col min="6936" max="6938" width="10.625" style="445"/>
    <col min="6939" max="6939" width="10.125" style="445" customWidth="1"/>
    <col min="6940" max="7168" width="10.625" style="445"/>
    <col min="7169" max="7176" width="0" style="445" hidden="1" customWidth="1"/>
    <col min="7177" max="7179" width="3.75" style="445" customWidth="1"/>
    <col min="7180" max="7180" width="12.75" style="445" customWidth="1"/>
    <col min="7181" max="7181" width="47.375" style="445" customWidth="1"/>
    <col min="7182" max="7185" width="0" style="445" hidden="1" customWidth="1"/>
    <col min="7186" max="7186" width="11.75" style="445" customWidth="1"/>
    <col min="7187" max="7187" width="6.375" style="445" bestFit="1" customWidth="1"/>
    <col min="7188" max="7188" width="11.75" style="445" customWidth="1"/>
    <col min="7189" max="7189" width="0" style="445" hidden="1" customWidth="1"/>
    <col min="7190" max="7190" width="3.75" style="445" customWidth="1"/>
    <col min="7191" max="7191" width="11.125" style="445" bestFit="1" customWidth="1"/>
    <col min="7192" max="7194" width="10.625" style="445"/>
    <col min="7195" max="7195" width="10.125" style="445" customWidth="1"/>
    <col min="7196" max="7424" width="10.625" style="445"/>
    <col min="7425" max="7432" width="0" style="445" hidden="1" customWidth="1"/>
    <col min="7433" max="7435" width="3.75" style="445" customWidth="1"/>
    <col min="7436" max="7436" width="12.75" style="445" customWidth="1"/>
    <col min="7437" max="7437" width="47.375" style="445" customWidth="1"/>
    <col min="7438" max="7441" width="0" style="445" hidden="1" customWidth="1"/>
    <col min="7442" max="7442" width="11.75" style="445" customWidth="1"/>
    <col min="7443" max="7443" width="6.375" style="445" bestFit="1" customWidth="1"/>
    <col min="7444" max="7444" width="11.75" style="445" customWidth="1"/>
    <col min="7445" max="7445" width="0" style="445" hidden="1" customWidth="1"/>
    <col min="7446" max="7446" width="3.75" style="445" customWidth="1"/>
    <col min="7447" max="7447" width="11.125" style="445" bestFit="1" customWidth="1"/>
    <col min="7448" max="7450" width="10.625" style="445"/>
    <col min="7451" max="7451" width="10.125" style="445" customWidth="1"/>
    <col min="7452" max="7680" width="10.625" style="445"/>
    <col min="7681" max="7688" width="0" style="445" hidden="1" customWidth="1"/>
    <col min="7689" max="7691" width="3.75" style="445" customWidth="1"/>
    <col min="7692" max="7692" width="12.75" style="445" customWidth="1"/>
    <col min="7693" max="7693" width="47.375" style="445" customWidth="1"/>
    <col min="7694" max="7697" width="0" style="445" hidden="1" customWidth="1"/>
    <col min="7698" max="7698" width="11.75" style="445" customWidth="1"/>
    <col min="7699" max="7699" width="6.375" style="445" bestFit="1" customWidth="1"/>
    <col min="7700" max="7700" width="11.75" style="445" customWidth="1"/>
    <col min="7701" max="7701" width="0" style="445" hidden="1" customWidth="1"/>
    <col min="7702" max="7702" width="3.75" style="445" customWidth="1"/>
    <col min="7703" max="7703" width="11.125" style="445" bestFit="1" customWidth="1"/>
    <col min="7704" max="7706" width="10.625" style="445"/>
    <col min="7707" max="7707" width="10.125" style="445" customWidth="1"/>
    <col min="7708" max="7936" width="10.625" style="445"/>
    <col min="7937" max="7944" width="0" style="445" hidden="1" customWidth="1"/>
    <col min="7945" max="7947" width="3.75" style="445" customWidth="1"/>
    <col min="7948" max="7948" width="12.75" style="445" customWidth="1"/>
    <col min="7949" max="7949" width="47.375" style="445" customWidth="1"/>
    <col min="7950" max="7953" width="0" style="445" hidden="1" customWidth="1"/>
    <col min="7954" max="7954" width="11.75" style="445" customWidth="1"/>
    <col min="7955" max="7955" width="6.375" style="445" bestFit="1" customWidth="1"/>
    <col min="7956" max="7956" width="11.75" style="445" customWidth="1"/>
    <col min="7957" max="7957" width="0" style="445" hidden="1" customWidth="1"/>
    <col min="7958" max="7958" width="3.75" style="445" customWidth="1"/>
    <col min="7959" max="7959" width="11.125" style="445" bestFit="1" customWidth="1"/>
    <col min="7960" max="7962" width="10.625" style="445"/>
    <col min="7963" max="7963" width="10.125" style="445" customWidth="1"/>
    <col min="7964" max="8192" width="10.625" style="445"/>
    <col min="8193" max="8200" width="0" style="445" hidden="1" customWidth="1"/>
    <col min="8201" max="8203" width="3.75" style="445" customWidth="1"/>
    <col min="8204" max="8204" width="12.75" style="445" customWidth="1"/>
    <col min="8205" max="8205" width="47.375" style="445" customWidth="1"/>
    <col min="8206" max="8209" width="0" style="445" hidden="1" customWidth="1"/>
    <col min="8210" max="8210" width="11.75" style="445" customWidth="1"/>
    <col min="8211" max="8211" width="6.375" style="445" bestFit="1" customWidth="1"/>
    <col min="8212" max="8212" width="11.75" style="445" customWidth="1"/>
    <col min="8213" max="8213" width="0" style="445" hidden="1" customWidth="1"/>
    <col min="8214" max="8214" width="3.75" style="445" customWidth="1"/>
    <col min="8215" max="8215" width="11.125" style="445" bestFit="1" customWidth="1"/>
    <col min="8216" max="8218" width="10.625" style="445"/>
    <col min="8219" max="8219" width="10.125" style="445" customWidth="1"/>
    <col min="8220" max="8448" width="10.625" style="445"/>
    <col min="8449" max="8456" width="0" style="445" hidden="1" customWidth="1"/>
    <col min="8457" max="8459" width="3.75" style="445" customWidth="1"/>
    <col min="8460" max="8460" width="12.75" style="445" customWidth="1"/>
    <col min="8461" max="8461" width="47.375" style="445" customWidth="1"/>
    <col min="8462" max="8465" width="0" style="445" hidden="1" customWidth="1"/>
    <col min="8466" max="8466" width="11.75" style="445" customWidth="1"/>
    <col min="8467" max="8467" width="6.375" style="445" bestFit="1" customWidth="1"/>
    <col min="8468" max="8468" width="11.75" style="445" customWidth="1"/>
    <col min="8469" max="8469" width="0" style="445" hidden="1" customWidth="1"/>
    <col min="8470" max="8470" width="3.75" style="445" customWidth="1"/>
    <col min="8471" max="8471" width="11.125" style="445" bestFit="1" customWidth="1"/>
    <col min="8472" max="8474" width="10.625" style="445"/>
    <col min="8475" max="8475" width="10.125" style="445" customWidth="1"/>
    <col min="8476" max="8704" width="10.625" style="445"/>
    <col min="8705" max="8712" width="0" style="445" hidden="1" customWidth="1"/>
    <col min="8713" max="8715" width="3.75" style="445" customWidth="1"/>
    <col min="8716" max="8716" width="12.75" style="445" customWidth="1"/>
    <col min="8717" max="8717" width="47.375" style="445" customWidth="1"/>
    <col min="8718" max="8721" width="0" style="445" hidden="1" customWidth="1"/>
    <col min="8722" max="8722" width="11.75" style="445" customWidth="1"/>
    <col min="8723" max="8723" width="6.375" style="445" bestFit="1" customWidth="1"/>
    <col min="8724" max="8724" width="11.75" style="445" customWidth="1"/>
    <col min="8725" max="8725" width="0" style="445" hidden="1" customWidth="1"/>
    <col min="8726" max="8726" width="3.75" style="445" customWidth="1"/>
    <col min="8727" max="8727" width="11.125" style="445" bestFit="1" customWidth="1"/>
    <col min="8728" max="8730" width="10.625" style="445"/>
    <col min="8731" max="8731" width="10.125" style="445" customWidth="1"/>
    <col min="8732" max="8960" width="10.625" style="445"/>
    <col min="8961" max="8968" width="0" style="445" hidden="1" customWidth="1"/>
    <col min="8969" max="8971" width="3.75" style="445" customWidth="1"/>
    <col min="8972" max="8972" width="12.75" style="445" customWidth="1"/>
    <col min="8973" max="8973" width="47.375" style="445" customWidth="1"/>
    <col min="8974" max="8977" width="0" style="445" hidden="1" customWidth="1"/>
    <col min="8978" max="8978" width="11.75" style="445" customWidth="1"/>
    <col min="8979" max="8979" width="6.375" style="445" bestFit="1" customWidth="1"/>
    <col min="8980" max="8980" width="11.75" style="445" customWidth="1"/>
    <col min="8981" max="8981" width="0" style="445" hidden="1" customWidth="1"/>
    <col min="8982" max="8982" width="3.75" style="445" customWidth="1"/>
    <col min="8983" max="8983" width="11.125" style="445" bestFit="1" customWidth="1"/>
    <col min="8984" max="8986" width="10.625" style="445"/>
    <col min="8987" max="8987" width="10.125" style="445" customWidth="1"/>
    <col min="8988" max="9216" width="10.625" style="445"/>
    <col min="9217" max="9224" width="0" style="445" hidden="1" customWidth="1"/>
    <col min="9225" max="9227" width="3.75" style="445" customWidth="1"/>
    <col min="9228" max="9228" width="12.75" style="445" customWidth="1"/>
    <col min="9229" max="9229" width="47.375" style="445" customWidth="1"/>
    <col min="9230" max="9233" width="0" style="445" hidden="1" customWidth="1"/>
    <col min="9234" max="9234" width="11.75" style="445" customWidth="1"/>
    <col min="9235" max="9235" width="6.375" style="445" bestFit="1" customWidth="1"/>
    <col min="9236" max="9236" width="11.75" style="445" customWidth="1"/>
    <col min="9237" max="9237" width="0" style="445" hidden="1" customWidth="1"/>
    <col min="9238" max="9238" width="3.75" style="445" customWidth="1"/>
    <col min="9239" max="9239" width="11.125" style="445" bestFit="1" customWidth="1"/>
    <col min="9240" max="9242" width="10.625" style="445"/>
    <col min="9243" max="9243" width="10.125" style="445" customWidth="1"/>
    <col min="9244" max="9472" width="10.625" style="445"/>
    <col min="9473" max="9480" width="0" style="445" hidden="1" customWidth="1"/>
    <col min="9481" max="9483" width="3.75" style="445" customWidth="1"/>
    <col min="9484" max="9484" width="12.75" style="445" customWidth="1"/>
    <col min="9485" max="9485" width="47.375" style="445" customWidth="1"/>
    <col min="9486" max="9489" width="0" style="445" hidden="1" customWidth="1"/>
    <col min="9490" max="9490" width="11.75" style="445" customWidth="1"/>
    <col min="9491" max="9491" width="6.375" style="445" bestFit="1" customWidth="1"/>
    <col min="9492" max="9492" width="11.75" style="445" customWidth="1"/>
    <col min="9493" max="9493" width="0" style="445" hidden="1" customWidth="1"/>
    <col min="9494" max="9494" width="3.75" style="445" customWidth="1"/>
    <col min="9495" max="9495" width="11.125" style="445" bestFit="1" customWidth="1"/>
    <col min="9496" max="9498" width="10.625" style="445"/>
    <col min="9499" max="9499" width="10.125" style="445" customWidth="1"/>
    <col min="9500" max="9728" width="10.625" style="445"/>
    <col min="9729" max="9736" width="0" style="445" hidden="1" customWidth="1"/>
    <col min="9737" max="9739" width="3.75" style="445" customWidth="1"/>
    <col min="9740" max="9740" width="12.75" style="445" customWidth="1"/>
    <col min="9741" max="9741" width="47.375" style="445" customWidth="1"/>
    <col min="9742" max="9745" width="0" style="445" hidden="1" customWidth="1"/>
    <col min="9746" max="9746" width="11.75" style="445" customWidth="1"/>
    <col min="9747" max="9747" width="6.375" style="445" bestFit="1" customWidth="1"/>
    <col min="9748" max="9748" width="11.75" style="445" customWidth="1"/>
    <col min="9749" max="9749" width="0" style="445" hidden="1" customWidth="1"/>
    <col min="9750" max="9750" width="3.75" style="445" customWidth="1"/>
    <col min="9751" max="9751" width="11.125" style="445" bestFit="1" customWidth="1"/>
    <col min="9752" max="9754" width="10.625" style="445"/>
    <col min="9755" max="9755" width="10.125" style="445" customWidth="1"/>
    <col min="9756" max="9984" width="10.625" style="445"/>
    <col min="9985" max="9992" width="0" style="445" hidden="1" customWidth="1"/>
    <col min="9993" max="9995" width="3.75" style="445" customWidth="1"/>
    <col min="9996" max="9996" width="12.75" style="445" customWidth="1"/>
    <col min="9997" max="9997" width="47.375" style="445" customWidth="1"/>
    <col min="9998" max="10001" width="0" style="445" hidden="1" customWidth="1"/>
    <col min="10002" max="10002" width="11.75" style="445" customWidth="1"/>
    <col min="10003" max="10003" width="6.375" style="445" bestFit="1" customWidth="1"/>
    <col min="10004" max="10004" width="11.75" style="445" customWidth="1"/>
    <col min="10005" max="10005" width="0" style="445" hidden="1" customWidth="1"/>
    <col min="10006" max="10006" width="3.75" style="445" customWidth="1"/>
    <col min="10007" max="10007" width="11.125" style="445" bestFit="1" customWidth="1"/>
    <col min="10008" max="10010" width="10.625" style="445"/>
    <col min="10011" max="10011" width="10.125" style="445" customWidth="1"/>
    <col min="10012" max="10240" width="10.625" style="445"/>
    <col min="10241" max="10248" width="0" style="445" hidden="1" customWidth="1"/>
    <col min="10249" max="10251" width="3.75" style="445" customWidth="1"/>
    <col min="10252" max="10252" width="12.75" style="445" customWidth="1"/>
    <col min="10253" max="10253" width="47.375" style="445" customWidth="1"/>
    <col min="10254" max="10257" width="0" style="445" hidden="1" customWidth="1"/>
    <col min="10258" max="10258" width="11.75" style="445" customWidth="1"/>
    <col min="10259" max="10259" width="6.375" style="445" bestFit="1" customWidth="1"/>
    <col min="10260" max="10260" width="11.75" style="445" customWidth="1"/>
    <col min="10261" max="10261" width="0" style="445" hidden="1" customWidth="1"/>
    <col min="10262" max="10262" width="3.75" style="445" customWidth="1"/>
    <col min="10263" max="10263" width="11.125" style="445" bestFit="1" customWidth="1"/>
    <col min="10264" max="10266" width="10.625" style="445"/>
    <col min="10267" max="10267" width="10.125" style="445" customWidth="1"/>
    <col min="10268" max="10496" width="10.625" style="445"/>
    <col min="10497" max="10504" width="0" style="445" hidden="1" customWidth="1"/>
    <col min="10505" max="10507" width="3.75" style="445" customWidth="1"/>
    <col min="10508" max="10508" width="12.75" style="445" customWidth="1"/>
    <col min="10509" max="10509" width="47.375" style="445" customWidth="1"/>
    <col min="10510" max="10513" width="0" style="445" hidden="1" customWidth="1"/>
    <col min="10514" max="10514" width="11.75" style="445" customWidth="1"/>
    <col min="10515" max="10515" width="6.375" style="445" bestFit="1" customWidth="1"/>
    <col min="10516" max="10516" width="11.75" style="445" customWidth="1"/>
    <col min="10517" max="10517" width="0" style="445" hidden="1" customWidth="1"/>
    <col min="10518" max="10518" width="3.75" style="445" customWidth="1"/>
    <col min="10519" max="10519" width="11.125" style="445" bestFit="1" customWidth="1"/>
    <col min="10520" max="10522" width="10.625" style="445"/>
    <col min="10523" max="10523" width="10.125" style="445" customWidth="1"/>
    <col min="10524" max="10752" width="10.625" style="445"/>
    <col min="10753" max="10760" width="0" style="445" hidden="1" customWidth="1"/>
    <col min="10761" max="10763" width="3.75" style="445" customWidth="1"/>
    <col min="10764" max="10764" width="12.75" style="445" customWidth="1"/>
    <col min="10765" max="10765" width="47.375" style="445" customWidth="1"/>
    <col min="10766" max="10769" width="0" style="445" hidden="1" customWidth="1"/>
    <col min="10770" max="10770" width="11.75" style="445" customWidth="1"/>
    <col min="10771" max="10771" width="6.375" style="445" bestFit="1" customWidth="1"/>
    <col min="10772" max="10772" width="11.75" style="445" customWidth="1"/>
    <col min="10773" max="10773" width="0" style="445" hidden="1" customWidth="1"/>
    <col min="10774" max="10774" width="3.75" style="445" customWidth="1"/>
    <col min="10775" max="10775" width="11.125" style="445" bestFit="1" customWidth="1"/>
    <col min="10776" max="10778" width="10.625" style="445"/>
    <col min="10779" max="10779" width="10.125" style="445" customWidth="1"/>
    <col min="10780" max="11008" width="10.625" style="445"/>
    <col min="11009" max="11016" width="0" style="445" hidden="1" customWidth="1"/>
    <col min="11017" max="11019" width="3.75" style="445" customWidth="1"/>
    <col min="11020" max="11020" width="12.75" style="445" customWidth="1"/>
    <col min="11021" max="11021" width="47.375" style="445" customWidth="1"/>
    <col min="11022" max="11025" width="0" style="445" hidden="1" customWidth="1"/>
    <col min="11026" max="11026" width="11.75" style="445" customWidth="1"/>
    <col min="11027" max="11027" width="6.375" style="445" bestFit="1" customWidth="1"/>
    <col min="11028" max="11028" width="11.75" style="445" customWidth="1"/>
    <col min="11029" max="11029" width="0" style="445" hidden="1" customWidth="1"/>
    <col min="11030" max="11030" width="3.75" style="445" customWidth="1"/>
    <col min="11031" max="11031" width="11.125" style="445" bestFit="1" customWidth="1"/>
    <col min="11032" max="11034" width="10.625" style="445"/>
    <col min="11035" max="11035" width="10.125" style="445" customWidth="1"/>
    <col min="11036" max="11264" width="10.625" style="445"/>
    <col min="11265" max="11272" width="0" style="445" hidden="1" customWidth="1"/>
    <col min="11273" max="11275" width="3.75" style="445" customWidth="1"/>
    <col min="11276" max="11276" width="12.75" style="445" customWidth="1"/>
    <col min="11277" max="11277" width="47.375" style="445" customWidth="1"/>
    <col min="11278" max="11281" width="0" style="445" hidden="1" customWidth="1"/>
    <col min="11282" max="11282" width="11.75" style="445" customWidth="1"/>
    <col min="11283" max="11283" width="6.375" style="445" bestFit="1" customWidth="1"/>
    <col min="11284" max="11284" width="11.75" style="445" customWidth="1"/>
    <col min="11285" max="11285" width="0" style="445" hidden="1" customWidth="1"/>
    <col min="11286" max="11286" width="3.75" style="445" customWidth="1"/>
    <col min="11287" max="11287" width="11.125" style="445" bestFit="1" customWidth="1"/>
    <col min="11288" max="11290" width="10.625" style="445"/>
    <col min="11291" max="11291" width="10.125" style="445" customWidth="1"/>
    <col min="11292" max="11520" width="10.625" style="445"/>
    <col min="11521" max="11528" width="0" style="445" hidden="1" customWidth="1"/>
    <col min="11529" max="11531" width="3.75" style="445" customWidth="1"/>
    <col min="11532" max="11532" width="12.75" style="445" customWidth="1"/>
    <col min="11533" max="11533" width="47.375" style="445" customWidth="1"/>
    <col min="11534" max="11537" width="0" style="445" hidden="1" customWidth="1"/>
    <col min="11538" max="11538" width="11.75" style="445" customWidth="1"/>
    <col min="11539" max="11539" width="6.375" style="445" bestFit="1" customWidth="1"/>
    <col min="11540" max="11540" width="11.75" style="445" customWidth="1"/>
    <col min="11541" max="11541" width="0" style="445" hidden="1" customWidth="1"/>
    <col min="11542" max="11542" width="3.75" style="445" customWidth="1"/>
    <col min="11543" max="11543" width="11.125" style="445" bestFit="1" customWidth="1"/>
    <col min="11544" max="11546" width="10.625" style="445"/>
    <col min="11547" max="11547" width="10.125" style="445" customWidth="1"/>
    <col min="11548" max="11776" width="10.625" style="445"/>
    <col min="11777" max="11784" width="0" style="445" hidden="1" customWidth="1"/>
    <col min="11785" max="11787" width="3.75" style="445" customWidth="1"/>
    <col min="11788" max="11788" width="12.75" style="445" customWidth="1"/>
    <col min="11789" max="11789" width="47.375" style="445" customWidth="1"/>
    <col min="11790" max="11793" width="0" style="445" hidden="1" customWidth="1"/>
    <col min="11794" max="11794" width="11.75" style="445" customWidth="1"/>
    <col min="11795" max="11795" width="6.375" style="445" bestFit="1" customWidth="1"/>
    <col min="11796" max="11796" width="11.75" style="445" customWidth="1"/>
    <col min="11797" max="11797" width="0" style="445" hidden="1" customWidth="1"/>
    <col min="11798" max="11798" width="3.75" style="445" customWidth="1"/>
    <col min="11799" max="11799" width="11.125" style="445" bestFit="1" customWidth="1"/>
    <col min="11800" max="11802" width="10.625" style="445"/>
    <col min="11803" max="11803" width="10.125" style="445" customWidth="1"/>
    <col min="11804" max="12032" width="10.625" style="445"/>
    <col min="12033" max="12040" width="0" style="445" hidden="1" customWidth="1"/>
    <col min="12041" max="12043" width="3.75" style="445" customWidth="1"/>
    <col min="12044" max="12044" width="12.75" style="445" customWidth="1"/>
    <col min="12045" max="12045" width="47.375" style="445" customWidth="1"/>
    <col min="12046" max="12049" width="0" style="445" hidden="1" customWidth="1"/>
    <col min="12050" max="12050" width="11.75" style="445" customWidth="1"/>
    <col min="12051" max="12051" width="6.375" style="445" bestFit="1" customWidth="1"/>
    <col min="12052" max="12052" width="11.75" style="445" customWidth="1"/>
    <col min="12053" max="12053" width="0" style="445" hidden="1" customWidth="1"/>
    <col min="12054" max="12054" width="3.75" style="445" customWidth="1"/>
    <col min="12055" max="12055" width="11.125" style="445" bestFit="1" customWidth="1"/>
    <col min="12056" max="12058" width="10.625" style="445"/>
    <col min="12059" max="12059" width="10.125" style="445" customWidth="1"/>
    <col min="12060" max="12288" width="10.625" style="445"/>
    <col min="12289" max="12296" width="0" style="445" hidden="1" customWidth="1"/>
    <col min="12297" max="12299" width="3.75" style="445" customWidth="1"/>
    <col min="12300" max="12300" width="12.75" style="445" customWidth="1"/>
    <col min="12301" max="12301" width="47.375" style="445" customWidth="1"/>
    <col min="12302" max="12305" width="0" style="445" hidden="1" customWidth="1"/>
    <col min="12306" max="12306" width="11.75" style="445" customWidth="1"/>
    <col min="12307" max="12307" width="6.375" style="445" bestFit="1" customWidth="1"/>
    <col min="12308" max="12308" width="11.75" style="445" customWidth="1"/>
    <col min="12309" max="12309" width="0" style="445" hidden="1" customWidth="1"/>
    <col min="12310" max="12310" width="3.75" style="445" customWidth="1"/>
    <col min="12311" max="12311" width="11.125" style="445" bestFit="1" customWidth="1"/>
    <col min="12312" max="12314" width="10.625" style="445"/>
    <col min="12315" max="12315" width="10.125" style="445" customWidth="1"/>
    <col min="12316" max="12544" width="10.625" style="445"/>
    <col min="12545" max="12552" width="0" style="445" hidden="1" customWidth="1"/>
    <col min="12553" max="12555" width="3.75" style="445" customWidth="1"/>
    <col min="12556" max="12556" width="12.75" style="445" customWidth="1"/>
    <col min="12557" max="12557" width="47.375" style="445" customWidth="1"/>
    <col min="12558" max="12561" width="0" style="445" hidden="1" customWidth="1"/>
    <col min="12562" max="12562" width="11.75" style="445" customWidth="1"/>
    <col min="12563" max="12563" width="6.375" style="445" bestFit="1" customWidth="1"/>
    <col min="12564" max="12564" width="11.75" style="445" customWidth="1"/>
    <col min="12565" max="12565" width="0" style="445" hidden="1" customWidth="1"/>
    <col min="12566" max="12566" width="3.75" style="445" customWidth="1"/>
    <col min="12567" max="12567" width="11.125" style="445" bestFit="1" customWidth="1"/>
    <col min="12568" max="12570" width="10.625" style="445"/>
    <col min="12571" max="12571" width="10.125" style="445" customWidth="1"/>
    <col min="12572" max="12800" width="10.625" style="445"/>
    <col min="12801" max="12808" width="0" style="445" hidden="1" customWidth="1"/>
    <col min="12809" max="12811" width="3.75" style="445" customWidth="1"/>
    <col min="12812" max="12812" width="12.75" style="445" customWidth="1"/>
    <col min="12813" max="12813" width="47.375" style="445" customWidth="1"/>
    <col min="12814" max="12817" width="0" style="445" hidden="1" customWidth="1"/>
    <col min="12818" max="12818" width="11.75" style="445" customWidth="1"/>
    <col min="12819" max="12819" width="6.375" style="445" bestFit="1" customWidth="1"/>
    <col min="12820" max="12820" width="11.75" style="445" customWidth="1"/>
    <col min="12821" max="12821" width="0" style="445" hidden="1" customWidth="1"/>
    <col min="12822" max="12822" width="3.75" style="445" customWidth="1"/>
    <col min="12823" max="12823" width="11.125" style="445" bestFit="1" customWidth="1"/>
    <col min="12824" max="12826" width="10.625" style="445"/>
    <col min="12827" max="12827" width="10.125" style="445" customWidth="1"/>
    <col min="12828" max="13056" width="10.625" style="445"/>
    <col min="13057" max="13064" width="0" style="445" hidden="1" customWidth="1"/>
    <col min="13065" max="13067" width="3.75" style="445" customWidth="1"/>
    <col min="13068" max="13068" width="12.75" style="445" customWidth="1"/>
    <col min="13069" max="13069" width="47.375" style="445" customWidth="1"/>
    <col min="13070" max="13073" width="0" style="445" hidden="1" customWidth="1"/>
    <col min="13074" max="13074" width="11.75" style="445" customWidth="1"/>
    <col min="13075" max="13075" width="6.375" style="445" bestFit="1" customWidth="1"/>
    <col min="13076" max="13076" width="11.75" style="445" customWidth="1"/>
    <col min="13077" max="13077" width="0" style="445" hidden="1" customWidth="1"/>
    <col min="13078" max="13078" width="3.75" style="445" customWidth="1"/>
    <col min="13079" max="13079" width="11.125" style="445" bestFit="1" customWidth="1"/>
    <col min="13080" max="13082" width="10.625" style="445"/>
    <col min="13083" max="13083" width="10.125" style="445" customWidth="1"/>
    <col min="13084" max="13312" width="10.625" style="445"/>
    <col min="13313" max="13320" width="0" style="445" hidden="1" customWidth="1"/>
    <col min="13321" max="13323" width="3.75" style="445" customWidth="1"/>
    <col min="13324" max="13324" width="12.75" style="445" customWidth="1"/>
    <col min="13325" max="13325" width="47.375" style="445" customWidth="1"/>
    <col min="13326" max="13329" width="0" style="445" hidden="1" customWidth="1"/>
    <col min="13330" max="13330" width="11.75" style="445" customWidth="1"/>
    <col min="13331" max="13331" width="6.375" style="445" bestFit="1" customWidth="1"/>
    <col min="13332" max="13332" width="11.75" style="445" customWidth="1"/>
    <col min="13333" max="13333" width="0" style="445" hidden="1" customWidth="1"/>
    <col min="13334" max="13334" width="3.75" style="445" customWidth="1"/>
    <col min="13335" max="13335" width="11.125" style="445" bestFit="1" customWidth="1"/>
    <col min="13336" max="13338" width="10.625" style="445"/>
    <col min="13339" max="13339" width="10.125" style="445" customWidth="1"/>
    <col min="13340" max="13568" width="10.625" style="445"/>
    <col min="13569" max="13576" width="0" style="445" hidden="1" customWidth="1"/>
    <col min="13577" max="13579" width="3.75" style="445" customWidth="1"/>
    <col min="13580" max="13580" width="12.75" style="445" customWidth="1"/>
    <col min="13581" max="13581" width="47.375" style="445" customWidth="1"/>
    <col min="13582" max="13585" width="0" style="445" hidden="1" customWidth="1"/>
    <col min="13586" max="13586" width="11.75" style="445" customWidth="1"/>
    <col min="13587" max="13587" width="6.375" style="445" bestFit="1" customWidth="1"/>
    <col min="13588" max="13588" width="11.75" style="445" customWidth="1"/>
    <col min="13589" max="13589" width="0" style="445" hidden="1" customWidth="1"/>
    <col min="13590" max="13590" width="3.75" style="445" customWidth="1"/>
    <col min="13591" max="13591" width="11.125" style="445" bestFit="1" customWidth="1"/>
    <col min="13592" max="13594" width="10.625" style="445"/>
    <col min="13595" max="13595" width="10.125" style="445" customWidth="1"/>
    <col min="13596" max="13824" width="10.625" style="445"/>
    <col min="13825" max="13832" width="0" style="445" hidden="1" customWidth="1"/>
    <col min="13833" max="13835" width="3.75" style="445" customWidth="1"/>
    <col min="13836" max="13836" width="12.75" style="445" customWidth="1"/>
    <col min="13837" max="13837" width="47.375" style="445" customWidth="1"/>
    <col min="13838" max="13841" width="0" style="445" hidden="1" customWidth="1"/>
    <col min="13842" max="13842" width="11.75" style="445" customWidth="1"/>
    <col min="13843" max="13843" width="6.375" style="445" bestFit="1" customWidth="1"/>
    <col min="13844" max="13844" width="11.75" style="445" customWidth="1"/>
    <col min="13845" max="13845" width="0" style="445" hidden="1" customWidth="1"/>
    <col min="13846" max="13846" width="3.75" style="445" customWidth="1"/>
    <col min="13847" max="13847" width="11.125" style="445" bestFit="1" customWidth="1"/>
    <col min="13848" max="13850" width="10.625" style="445"/>
    <col min="13851" max="13851" width="10.125" style="445" customWidth="1"/>
    <col min="13852" max="14080" width="10.625" style="445"/>
    <col min="14081" max="14088" width="0" style="445" hidden="1" customWidth="1"/>
    <col min="14089" max="14091" width="3.75" style="445" customWidth="1"/>
    <col min="14092" max="14092" width="12.75" style="445" customWidth="1"/>
    <col min="14093" max="14093" width="47.375" style="445" customWidth="1"/>
    <col min="14094" max="14097" width="0" style="445" hidden="1" customWidth="1"/>
    <col min="14098" max="14098" width="11.75" style="445" customWidth="1"/>
    <col min="14099" max="14099" width="6.375" style="445" bestFit="1" customWidth="1"/>
    <col min="14100" max="14100" width="11.75" style="445" customWidth="1"/>
    <col min="14101" max="14101" width="0" style="445" hidden="1" customWidth="1"/>
    <col min="14102" max="14102" width="3.75" style="445" customWidth="1"/>
    <col min="14103" max="14103" width="11.125" style="445" bestFit="1" customWidth="1"/>
    <col min="14104" max="14106" width="10.625" style="445"/>
    <col min="14107" max="14107" width="10.125" style="445" customWidth="1"/>
    <col min="14108" max="14336" width="10.625" style="445"/>
    <col min="14337" max="14344" width="0" style="445" hidden="1" customWidth="1"/>
    <col min="14345" max="14347" width="3.75" style="445" customWidth="1"/>
    <col min="14348" max="14348" width="12.75" style="445" customWidth="1"/>
    <col min="14349" max="14349" width="47.375" style="445" customWidth="1"/>
    <col min="14350" max="14353" width="0" style="445" hidden="1" customWidth="1"/>
    <col min="14354" max="14354" width="11.75" style="445" customWidth="1"/>
    <col min="14355" max="14355" width="6.375" style="445" bestFit="1" customWidth="1"/>
    <col min="14356" max="14356" width="11.75" style="445" customWidth="1"/>
    <col min="14357" max="14357" width="0" style="445" hidden="1" customWidth="1"/>
    <col min="14358" max="14358" width="3.75" style="445" customWidth="1"/>
    <col min="14359" max="14359" width="11.125" style="445" bestFit="1" customWidth="1"/>
    <col min="14360" max="14362" width="10.625" style="445"/>
    <col min="14363" max="14363" width="10.125" style="445" customWidth="1"/>
    <col min="14364" max="14592" width="10.625" style="445"/>
    <col min="14593" max="14600" width="0" style="445" hidden="1" customWidth="1"/>
    <col min="14601" max="14603" width="3.75" style="445" customWidth="1"/>
    <col min="14604" max="14604" width="12.75" style="445" customWidth="1"/>
    <col min="14605" max="14605" width="47.375" style="445" customWidth="1"/>
    <col min="14606" max="14609" width="0" style="445" hidden="1" customWidth="1"/>
    <col min="14610" max="14610" width="11.75" style="445" customWidth="1"/>
    <col min="14611" max="14611" width="6.375" style="445" bestFit="1" customWidth="1"/>
    <col min="14612" max="14612" width="11.75" style="445" customWidth="1"/>
    <col min="14613" max="14613" width="0" style="445" hidden="1" customWidth="1"/>
    <col min="14614" max="14614" width="3.75" style="445" customWidth="1"/>
    <col min="14615" max="14615" width="11.125" style="445" bestFit="1" customWidth="1"/>
    <col min="14616" max="14618" width="10.625" style="445"/>
    <col min="14619" max="14619" width="10.125" style="445" customWidth="1"/>
    <col min="14620" max="14848" width="10.625" style="445"/>
    <col min="14849" max="14856" width="0" style="445" hidden="1" customWidth="1"/>
    <col min="14857" max="14859" width="3.75" style="445" customWidth="1"/>
    <col min="14860" max="14860" width="12.75" style="445" customWidth="1"/>
    <col min="14861" max="14861" width="47.375" style="445" customWidth="1"/>
    <col min="14862" max="14865" width="0" style="445" hidden="1" customWidth="1"/>
    <col min="14866" max="14866" width="11.75" style="445" customWidth="1"/>
    <col min="14867" max="14867" width="6.375" style="445" bestFit="1" customWidth="1"/>
    <col min="14868" max="14868" width="11.75" style="445" customWidth="1"/>
    <col min="14869" max="14869" width="0" style="445" hidden="1" customWidth="1"/>
    <col min="14870" max="14870" width="3.75" style="445" customWidth="1"/>
    <col min="14871" max="14871" width="11.125" style="445" bestFit="1" customWidth="1"/>
    <col min="14872" max="14874" width="10.625" style="445"/>
    <col min="14875" max="14875" width="10.125" style="445" customWidth="1"/>
    <col min="14876" max="15104" width="10.625" style="445"/>
    <col min="15105" max="15112" width="0" style="445" hidden="1" customWidth="1"/>
    <col min="15113" max="15115" width="3.75" style="445" customWidth="1"/>
    <col min="15116" max="15116" width="12.75" style="445" customWidth="1"/>
    <col min="15117" max="15117" width="47.375" style="445" customWidth="1"/>
    <col min="15118" max="15121" width="0" style="445" hidden="1" customWidth="1"/>
    <col min="15122" max="15122" width="11.75" style="445" customWidth="1"/>
    <col min="15123" max="15123" width="6.375" style="445" bestFit="1" customWidth="1"/>
    <col min="15124" max="15124" width="11.75" style="445" customWidth="1"/>
    <col min="15125" max="15125" width="0" style="445" hidden="1" customWidth="1"/>
    <col min="15126" max="15126" width="3.75" style="445" customWidth="1"/>
    <col min="15127" max="15127" width="11.125" style="445" bestFit="1" customWidth="1"/>
    <col min="15128" max="15130" width="10.625" style="445"/>
    <col min="15131" max="15131" width="10.125" style="445" customWidth="1"/>
    <col min="15132" max="15360" width="10.625" style="445"/>
    <col min="15361" max="15368" width="0" style="445" hidden="1" customWidth="1"/>
    <col min="15369" max="15371" width="3.75" style="445" customWidth="1"/>
    <col min="15372" max="15372" width="12.75" style="445" customWidth="1"/>
    <col min="15373" max="15373" width="47.375" style="445" customWidth="1"/>
    <col min="15374" max="15377" width="0" style="445" hidden="1" customWidth="1"/>
    <col min="15378" max="15378" width="11.75" style="445" customWidth="1"/>
    <col min="15379" max="15379" width="6.375" style="445" bestFit="1" customWidth="1"/>
    <col min="15380" max="15380" width="11.75" style="445" customWidth="1"/>
    <col min="15381" max="15381" width="0" style="445" hidden="1" customWidth="1"/>
    <col min="15382" max="15382" width="3.75" style="445" customWidth="1"/>
    <col min="15383" max="15383" width="11.125" style="445" bestFit="1" customWidth="1"/>
    <col min="15384" max="15386" width="10.625" style="445"/>
    <col min="15387" max="15387" width="10.125" style="445" customWidth="1"/>
    <col min="15388" max="15616" width="10.625" style="445"/>
    <col min="15617" max="15624" width="0" style="445" hidden="1" customWidth="1"/>
    <col min="15625" max="15627" width="3.75" style="445" customWidth="1"/>
    <col min="15628" max="15628" width="12.75" style="445" customWidth="1"/>
    <col min="15629" max="15629" width="47.375" style="445" customWidth="1"/>
    <col min="15630" max="15633" width="0" style="445" hidden="1" customWidth="1"/>
    <col min="15634" max="15634" width="11.75" style="445" customWidth="1"/>
    <col min="15635" max="15635" width="6.375" style="445" bestFit="1" customWidth="1"/>
    <col min="15636" max="15636" width="11.75" style="445" customWidth="1"/>
    <col min="15637" max="15637" width="0" style="445" hidden="1" customWidth="1"/>
    <col min="15638" max="15638" width="3.75" style="445" customWidth="1"/>
    <col min="15639" max="15639" width="11.125" style="445" bestFit="1" customWidth="1"/>
    <col min="15640" max="15642" width="10.625" style="445"/>
    <col min="15643" max="15643" width="10.125" style="445" customWidth="1"/>
    <col min="15644" max="15872" width="10.625" style="445"/>
    <col min="15873" max="15880" width="0" style="445" hidden="1" customWidth="1"/>
    <col min="15881" max="15883" width="3.75" style="445" customWidth="1"/>
    <col min="15884" max="15884" width="12.75" style="445" customWidth="1"/>
    <col min="15885" max="15885" width="47.375" style="445" customWidth="1"/>
    <col min="15886" max="15889" width="0" style="445" hidden="1" customWidth="1"/>
    <col min="15890" max="15890" width="11.75" style="445" customWidth="1"/>
    <col min="15891" max="15891" width="6.375" style="445" bestFit="1" customWidth="1"/>
    <col min="15892" max="15892" width="11.75" style="445" customWidth="1"/>
    <col min="15893" max="15893" width="0" style="445" hidden="1" customWidth="1"/>
    <col min="15894" max="15894" width="3.75" style="445" customWidth="1"/>
    <col min="15895" max="15895" width="11.125" style="445" bestFit="1" customWidth="1"/>
    <col min="15896" max="15898" width="10.625" style="445"/>
    <col min="15899" max="15899" width="10.125" style="445" customWidth="1"/>
    <col min="15900" max="16128" width="10.625" style="445"/>
    <col min="16129" max="16136" width="0" style="445" hidden="1" customWidth="1"/>
    <col min="16137" max="16139" width="3.75" style="445" customWidth="1"/>
    <col min="16140" max="16140" width="12.75" style="445" customWidth="1"/>
    <col min="16141" max="16141" width="47.375" style="445" customWidth="1"/>
    <col min="16142" max="16145" width="0" style="445" hidden="1" customWidth="1"/>
    <col min="16146" max="16146" width="11.75" style="445" customWidth="1"/>
    <col min="16147" max="16147" width="6.375" style="445" bestFit="1" customWidth="1"/>
    <col min="16148" max="16148" width="11.75" style="445" customWidth="1"/>
    <col min="16149" max="16149" width="0" style="445" hidden="1" customWidth="1"/>
    <col min="16150" max="16150" width="3.75" style="445" customWidth="1"/>
    <col min="16151" max="16151" width="11.125" style="445" bestFit="1" customWidth="1"/>
    <col min="16152" max="16154" width="10.625" style="445"/>
    <col min="16155" max="16155" width="10.125" style="445" customWidth="1"/>
    <col min="16156" max="16384" width="10.625" style="445"/>
  </cols>
  <sheetData>
    <row r="1" spans="1:34" hidden="1"/>
    <row r="2" spans="1:34" hidden="1"/>
    <row r="3" spans="1:34" hidden="1"/>
    <row r="4" spans="1:34" ht="2.95" customHeight="1">
      <c r="J4" s="450"/>
      <c r="K4" s="450"/>
      <c r="L4" s="446"/>
      <c r="M4" s="446"/>
      <c r="N4" s="446"/>
      <c r="O4" s="453"/>
      <c r="P4" s="453"/>
      <c r="Q4" s="453"/>
      <c r="R4" s="453"/>
      <c r="S4" s="453"/>
      <c r="T4" s="453"/>
      <c r="U4" s="446"/>
    </row>
    <row r="5" spans="1:34" ht="22.6" customHeight="1">
      <c r="J5" s="450"/>
      <c r="K5" s="450"/>
      <c r="L5" s="1308" t="s">
        <v>616</v>
      </c>
      <c r="M5" s="1308"/>
      <c r="N5" s="1308"/>
      <c r="O5" s="1308"/>
      <c r="P5" s="1308"/>
      <c r="Q5" s="1308"/>
      <c r="R5" s="1308"/>
      <c r="S5" s="1308"/>
      <c r="T5" s="1308"/>
      <c r="U5" s="466"/>
    </row>
    <row r="6" spans="1:34" ht="2.95" customHeight="1">
      <c r="J6" s="450"/>
      <c r="K6" s="450"/>
      <c r="L6" s="446"/>
      <c r="M6" s="446"/>
      <c r="N6" s="446"/>
      <c r="O6" s="449"/>
      <c r="P6" s="449"/>
      <c r="Q6" s="449"/>
      <c r="R6" s="449"/>
      <c r="S6" s="449"/>
      <c r="T6" s="449"/>
      <c r="U6" s="446"/>
    </row>
    <row r="7" spans="1:34" s="745" customFormat="1" ht="4.5999999999999996" hidden="1">
      <c r="A7" s="1120"/>
      <c r="B7" s="1120"/>
      <c r="C7" s="1120"/>
      <c r="D7" s="1120"/>
      <c r="E7" s="1120"/>
      <c r="F7" s="1120"/>
      <c r="G7" s="1120"/>
      <c r="H7" s="1120"/>
      <c r="L7" s="1170"/>
      <c r="M7" s="1045"/>
      <c r="O7" s="1284"/>
      <c r="P7" s="1284"/>
      <c r="Q7" s="1284"/>
      <c r="R7" s="1284"/>
      <c r="S7" s="1284"/>
      <c r="T7" s="1284"/>
      <c r="U7" s="779"/>
      <c r="V7" s="779"/>
      <c r="X7" s="1120"/>
      <c r="Y7" s="1120"/>
      <c r="Z7" s="1120"/>
      <c r="AA7" s="1120"/>
      <c r="AB7" s="1120"/>
    </row>
    <row r="8" spans="1:34" s="460" customFormat="1" ht="19">
      <c r="G8" s="459"/>
      <c r="H8" s="459"/>
      <c r="L8" s="468"/>
      <c r="M8" s="585" t="str">
        <f>"Дата подачи заявления об "&amp;IF(datePr_ch="","утверждении","изменении") &amp; " тарифов"</f>
        <v>Дата подачи заявления об утверждении тарифов</v>
      </c>
      <c r="N8" s="1124"/>
      <c r="O8" s="1285" t="str">
        <f>IF(datePr_ch="",IF(datePr="","",datePr),datePr_ch)</f>
        <v>26.04.2022</v>
      </c>
      <c r="P8" s="1285"/>
      <c r="Q8" s="1285"/>
      <c r="R8" s="1285"/>
      <c r="S8" s="1285"/>
      <c r="T8" s="1285"/>
      <c r="U8" s="634"/>
      <c r="X8" s="474"/>
      <c r="Y8" s="474"/>
      <c r="Z8" s="474"/>
      <c r="AA8" s="474"/>
      <c r="AB8" s="474"/>
      <c r="AC8" s="474"/>
      <c r="AD8" s="474"/>
      <c r="AE8" s="474"/>
      <c r="AF8" s="474"/>
      <c r="AG8" s="474"/>
      <c r="AH8" s="474"/>
    </row>
    <row r="9" spans="1:34" s="460" customFormat="1" ht="23.6">
      <c r="G9" s="459"/>
      <c r="H9" s="459"/>
      <c r="L9" s="521"/>
      <c r="M9" s="585" t="str">
        <f>"Номер подачи заявления об "&amp;IF(numberPr_ch="","утверждении","изменении") &amp; " тарифов"</f>
        <v>Номер подачи заявления об утверждении тарифов</v>
      </c>
      <c r="N9" s="1124"/>
      <c r="O9" s="1285" t="str">
        <f>IF(numberPr_ch="",IF(numberPr="","",numberPr),numberPr_ch)</f>
        <v>945</v>
      </c>
      <c r="P9" s="1285"/>
      <c r="Q9" s="1285"/>
      <c r="R9" s="1285"/>
      <c r="S9" s="1285"/>
      <c r="T9" s="1285"/>
      <c r="U9" s="634"/>
      <c r="X9" s="474"/>
      <c r="Y9" s="474"/>
      <c r="Z9" s="474"/>
      <c r="AA9" s="474"/>
      <c r="AB9" s="474"/>
      <c r="AC9" s="474"/>
      <c r="AD9" s="474"/>
      <c r="AE9" s="474"/>
      <c r="AF9" s="474"/>
      <c r="AG9" s="474"/>
      <c r="AH9" s="474"/>
    </row>
    <row r="10" spans="1:34" s="745" customFormat="1" ht="4.5999999999999996" hidden="1">
      <c r="A10" s="1120"/>
      <c r="B10" s="1120"/>
      <c r="C10" s="1120"/>
      <c r="D10" s="1120"/>
      <c r="E10" s="1120"/>
      <c r="F10" s="1120"/>
      <c r="G10" s="1120"/>
      <c r="H10" s="1120"/>
      <c r="L10" s="1170"/>
      <c r="M10" s="1045"/>
      <c r="O10" s="1284"/>
      <c r="P10" s="1284"/>
      <c r="Q10" s="1284"/>
      <c r="R10" s="1284"/>
      <c r="S10" s="1284"/>
      <c r="T10" s="1284"/>
      <c r="U10" s="779"/>
      <c r="V10" s="779"/>
      <c r="X10" s="1120"/>
      <c r="Y10" s="1120"/>
      <c r="Z10" s="1120"/>
      <c r="AA10" s="1120"/>
      <c r="AB10" s="1120"/>
    </row>
    <row r="11" spans="1:34" s="460" customFormat="1" ht="11.8" hidden="1">
      <c r="G11" s="459"/>
      <c r="H11" s="459"/>
      <c r="L11" s="1309"/>
      <c r="M11" s="1309"/>
      <c r="N11" s="457"/>
      <c r="O11" s="1329"/>
      <c r="P11" s="1329"/>
      <c r="Q11" s="1329"/>
      <c r="R11" s="1329"/>
      <c r="S11" s="1329"/>
      <c r="T11" s="1329"/>
      <c r="U11" s="472" t="s">
        <v>371</v>
      </c>
      <c r="X11" s="474"/>
      <c r="Y11" s="474"/>
      <c r="Z11" s="474"/>
      <c r="AA11" s="474"/>
      <c r="AB11" s="474"/>
      <c r="AC11" s="474"/>
      <c r="AD11" s="474"/>
      <c r="AE11" s="474"/>
      <c r="AF11" s="474"/>
      <c r="AG11" s="474"/>
      <c r="AH11" s="474"/>
    </row>
    <row r="12" spans="1:34">
      <c r="J12" s="450"/>
      <c r="K12" s="450"/>
      <c r="L12" s="446"/>
      <c r="M12" s="446"/>
      <c r="N12" s="446"/>
      <c r="O12" s="1327"/>
      <c r="P12" s="1327"/>
      <c r="Q12" s="1327"/>
      <c r="R12" s="1327"/>
      <c r="S12" s="1327"/>
      <c r="T12" s="1327"/>
      <c r="U12" s="1327"/>
    </row>
    <row r="13" spans="1:34">
      <c r="J13" s="450"/>
      <c r="K13" s="450"/>
      <c r="L13" s="1225" t="s">
        <v>445</v>
      </c>
      <c r="M13" s="1225"/>
      <c r="N13" s="1225"/>
      <c r="O13" s="1225"/>
      <c r="P13" s="1225"/>
      <c r="Q13" s="1225"/>
      <c r="R13" s="1225"/>
      <c r="S13" s="1225"/>
      <c r="T13" s="1225"/>
      <c r="U13" s="1225"/>
      <c r="V13" s="1225"/>
      <c r="W13" s="1225" t="s">
        <v>446</v>
      </c>
    </row>
    <row r="14" spans="1:34" ht="14.25" customHeight="1">
      <c r="J14" s="450"/>
      <c r="K14" s="450"/>
      <c r="L14" s="1292" t="s">
        <v>91</v>
      </c>
      <c r="M14" s="1292" t="s">
        <v>602</v>
      </c>
      <c r="N14" s="490"/>
      <c r="O14" s="1293" t="s">
        <v>604</v>
      </c>
      <c r="P14" s="1294"/>
      <c r="Q14" s="1294"/>
      <c r="R14" s="1294"/>
      <c r="S14" s="1294"/>
      <c r="T14" s="1295"/>
      <c r="U14" s="1303" t="s">
        <v>339</v>
      </c>
      <c r="V14" s="1289" t="s">
        <v>274</v>
      </c>
      <c r="W14" s="1225"/>
    </row>
    <row r="15" spans="1:34" s="492" customFormat="1" ht="14.25" customHeight="1">
      <c r="G15" s="500"/>
      <c r="H15" s="500"/>
      <c r="I15" s="500"/>
      <c r="J15" s="498"/>
      <c r="K15" s="498"/>
      <c r="L15" s="1292"/>
      <c r="M15" s="1292"/>
      <c r="N15" s="490"/>
      <c r="O15" s="1298" t="s">
        <v>578</v>
      </c>
      <c r="P15" s="1296" t="s">
        <v>270</v>
      </c>
      <c r="Q15" s="1297"/>
      <c r="R15" s="1301" t="s">
        <v>615</v>
      </c>
      <c r="S15" s="1301"/>
      <c r="T15" s="1302"/>
      <c r="U15" s="1304"/>
      <c r="V15" s="1290"/>
      <c r="W15" s="1225"/>
      <c r="X15" s="553"/>
      <c r="Y15" s="553"/>
      <c r="Z15" s="553"/>
      <c r="AA15" s="553"/>
      <c r="AB15" s="553"/>
      <c r="AC15" s="553"/>
      <c r="AD15" s="553"/>
      <c r="AE15" s="553"/>
      <c r="AF15" s="553"/>
      <c r="AG15" s="553"/>
      <c r="AH15" s="553"/>
    </row>
    <row r="16" spans="1:34" ht="35.35">
      <c r="J16" s="450"/>
      <c r="K16" s="450"/>
      <c r="L16" s="1292"/>
      <c r="M16" s="1292"/>
      <c r="N16" s="489"/>
      <c r="O16" s="1299"/>
      <c r="P16" s="504" t="s">
        <v>670</v>
      </c>
      <c r="Q16" s="504" t="s">
        <v>671</v>
      </c>
      <c r="R16" s="505" t="s">
        <v>273</v>
      </c>
      <c r="S16" s="1287" t="s">
        <v>272</v>
      </c>
      <c r="T16" s="1288"/>
      <c r="U16" s="1305"/>
      <c r="V16" s="1291"/>
      <c r="W16" s="1225"/>
    </row>
    <row r="17" spans="1:34">
      <c r="J17" s="450"/>
      <c r="K17" s="458">
        <v>1</v>
      </c>
      <c r="L17" s="447" t="s">
        <v>92</v>
      </c>
      <c r="M17" s="447" t="s">
        <v>48</v>
      </c>
      <c r="N17" s="465" t="s">
        <v>48</v>
      </c>
      <c r="O17" s="456">
        <f ca="1">OFFSET(O17,0,-1)+1</f>
        <v>3</v>
      </c>
      <c r="P17" s="456">
        <f ca="1">OFFSET(P17,0,-1)+1</f>
        <v>4</v>
      </c>
      <c r="Q17" s="456">
        <f ca="1">OFFSET(Q17,0,-1)+1</f>
        <v>5</v>
      </c>
      <c r="R17" s="456">
        <f ca="1">OFFSET(R17,0,-1)+1</f>
        <v>6</v>
      </c>
      <c r="S17" s="1310">
        <f ca="1">OFFSET(S17,0,-1)+1</f>
        <v>7</v>
      </c>
      <c r="T17" s="1310"/>
      <c r="U17" s="456">
        <f ca="1">OFFSET(U17,0,-2)+1</f>
        <v>8</v>
      </c>
      <c r="V17" s="464">
        <f ca="1">OFFSET(V17,0,-1)</f>
        <v>8</v>
      </c>
      <c r="W17" s="456">
        <f ca="1">OFFSET(W17,0,-1)+1</f>
        <v>9</v>
      </c>
    </row>
    <row r="18" spans="1:34" ht="23.6">
      <c r="A18" s="1311">
        <v>1</v>
      </c>
      <c r="B18" s="887"/>
      <c r="C18" s="887"/>
      <c r="D18" s="887"/>
      <c r="E18" s="888"/>
      <c r="F18" s="889"/>
      <c r="G18" s="889"/>
      <c r="H18" s="889"/>
      <c r="I18" s="890"/>
      <c r="J18" s="885"/>
      <c r="K18" s="892"/>
      <c r="L18" s="561">
        <f>mergeValue(A18)</f>
        <v>1</v>
      </c>
      <c r="M18" s="609" t="s">
        <v>19</v>
      </c>
      <c r="N18" s="548"/>
      <c r="O18" s="1323" t="str">
        <f>IF('Перечень тарифов'!J21="","","" &amp; 'Перечень тарифов'!J21 &amp; "")</f>
        <v>Тариф на услуги по передаче тепловой энергии</v>
      </c>
      <c r="P18" s="1323"/>
      <c r="Q18" s="1323"/>
      <c r="R18" s="1323"/>
      <c r="S18" s="1323"/>
      <c r="T18" s="1323"/>
      <c r="U18" s="1323"/>
      <c r="V18" s="1323"/>
      <c r="W18" s="1128" t="s">
        <v>718</v>
      </c>
    </row>
    <row r="19" spans="1:34" ht="23.6">
      <c r="A19" s="1311"/>
      <c r="B19" s="1311">
        <v>1</v>
      </c>
      <c r="C19" s="887"/>
      <c r="D19" s="887"/>
      <c r="E19" s="889"/>
      <c r="F19" s="889"/>
      <c r="G19" s="889"/>
      <c r="H19" s="889"/>
      <c r="I19" s="884"/>
      <c r="J19" s="883"/>
      <c r="K19" s="886"/>
      <c r="L19" s="561" t="str">
        <f>mergeValue(A19) &amp;"."&amp; mergeValue(B19)</f>
        <v>1.1</v>
      </c>
      <c r="M19" s="515" t="s">
        <v>15</v>
      </c>
      <c r="N19" s="548"/>
      <c r="O19" s="1323" t="str">
        <f>IF('Перечень тарифов'!N21="","","" &amp; 'Перечень тарифов'!N21 &amp; "")</f>
        <v>Архангельск, Архангельск (11701000);</v>
      </c>
      <c r="P19" s="1323"/>
      <c r="Q19" s="1323"/>
      <c r="R19" s="1323"/>
      <c r="S19" s="1323"/>
      <c r="T19" s="1323"/>
      <c r="U19" s="1323"/>
      <c r="V19" s="1323"/>
      <c r="W19" s="1128" t="s">
        <v>459</v>
      </c>
    </row>
    <row r="20" spans="1:34" ht="23.6">
      <c r="A20" s="1311"/>
      <c r="B20" s="1311"/>
      <c r="C20" s="1311">
        <v>1</v>
      </c>
      <c r="D20" s="887"/>
      <c r="E20" s="889"/>
      <c r="F20" s="889"/>
      <c r="G20" s="889"/>
      <c r="H20" s="889"/>
      <c r="I20" s="891"/>
      <c r="J20" s="883"/>
      <c r="K20" s="886"/>
      <c r="L20" s="561" t="str">
        <f>mergeValue(A20) &amp;"."&amp; mergeValue(B20)&amp;"."&amp; mergeValue(C20)</f>
        <v>1.1.1</v>
      </c>
      <c r="M20" s="516" t="s">
        <v>7</v>
      </c>
      <c r="N20" s="548"/>
      <c r="O20" s="1323" t="str">
        <f>IF('Перечень тарифов'!R21="","","" &amp; 'Перечень тарифов'!R21 &amp; "")</f>
        <v>Система централизованного теплоснабжения</v>
      </c>
      <c r="P20" s="1323"/>
      <c r="Q20" s="1323"/>
      <c r="R20" s="1323"/>
      <c r="S20" s="1323"/>
      <c r="T20" s="1323"/>
      <c r="U20" s="1323"/>
      <c r="V20" s="1323"/>
      <c r="W20" s="1128" t="s">
        <v>600</v>
      </c>
    </row>
    <row r="21" spans="1:34" hidden="1">
      <c r="A21" s="1311"/>
      <c r="B21" s="1311"/>
      <c r="C21" s="1311"/>
      <c r="D21" s="1311">
        <v>1</v>
      </c>
      <c r="E21" s="889"/>
      <c r="F21" s="889"/>
      <c r="G21" s="889"/>
      <c r="H21" s="889"/>
      <c r="I21" s="891"/>
      <c r="J21" s="883"/>
      <c r="K21" s="886"/>
      <c r="L21" s="561" t="str">
        <f>mergeValue(A21) &amp;"."&amp; mergeValue(B21)&amp;"."&amp; mergeValue(C21)&amp;"."&amp; mergeValue(D21)</f>
        <v>1.1.1.1</v>
      </c>
      <c r="M21" s="517"/>
      <c r="N21" s="548"/>
      <c r="O21" s="1323"/>
      <c r="P21" s="1323"/>
      <c r="Q21" s="1323"/>
      <c r="R21" s="1323"/>
      <c r="S21" s="1323"/>
      <c r="T21" s="1323"/>
      <c r="U21" s="1323"/>
      <c r="V21" s="1323"/>
      <c r="W21" s="1128"/>
    </row>
    <row r="22" spans="1:34" ht="11.3" hidden="1" customHeight="1">
      <c r="A22" s="1311"/>
      <c r="B22" s="1311"/>
      <c r="C22" s="1311"/>
      <c r="D22" s="1311"/>
      <c r="E22" s="1311">
        <v>1</v>
      </c>
      <c r="F22" s="889"/>
      <c r="G22" s="889"/>
      <c r="H22" s="887">
        <v>1</v>
      </c>
      <c r="I22" s="1311">
        <v>1</v>
      </c>
      <c r="J22" s="889"/>
      <c r="K22" s="894"/>
      <c r="L22" s="561"/>
      <c r="M22" s="523"/>
      <c r="N22" s="549"/>
      <c r="O22" s="599"/>
      <c r="P22" s="599"/>
      <c r="Q22" s="599"/>
      <c r="R22" s="599"/>
      <c r="S22" s="599"/>
      <c r="T22" s="599"/>
      <c r="U22" s="599"/>
      <c r="V22" s="477"/>
      <c r="W22" s="1089"/>
    </row>
    <row r="23" spans="1:34" ht="35.35">
      <c r="A23" s="1311"/>
      <c r="B23" s="1311"/>
      <c r="C23" s="1311"/>
      <c r="D23" s="1311"/>
      <c r="E23" s="1311"/>
      <c r="F23" s="1311">
        <v>1</v>
      </c>
      <c r="G23" s="887"/>
      <c r="H23" s="887"/>
      <c r="I23" s="1311"/>
      <c r="J23" s="1311">
        <v>1</v>
      </c>
      <c r="K23" s="895"/>
      <c r="L23" s="561" t="str">
        <f>mergeValue(A23) &amp;"."&amp; mergeValue(B23)&amp;"."&amp; mergeValue(C23)&amp;"."&amp; mergeValue(D23)&amp;"."&amp;  mergeValue(F23)</f>
        <v>1.1.1.1.1</v>
      </c>
      <c r="M23" s="524" t="s">
        <v>9</v>
      </c>
      <c r="N23" s="549"/>
      <c r="O23" s="1313" t="s">
        <v>303</v>
      </c>
      <c r="P23" s="1313"/>
      <c r="Q23" s="1313"/>
      <c r="R23" s="1313"/>
      <c r="S23" s="1313"/>
      <c r="T23" s="1313"/>
      <c r="U23" s="1313"/>
      <c r="V23" s="1313"/>
      <c r="W23" s="1128" t="s">
        <v>720</v>
      </c>
      <c r="Y23" s="473" t="str">
        <f>strCheckUnique(Z23:Z26)</f>
        <v/>
      </c>
      <c r="AA23" s="473"/>
    </row>
    <row r="24" spans="1:34" ht="99" customHeight="1">
      <c r="A24" s="1311"/>
      <c r="B24" s="1311"/>
      <c r="C24" s="1311"/>
      <c r="D24" s="1311"/>
      <c r="E24" s="1311"/>
      <c r="F24" s="1311"/>
      <c r="G24" s="887">
        <v>1</v>
      </c>
      <c r="H24" s="887"/>
      <c r="I24" s="1311"/>
      <c r="J24" s="1311"/>
      <c r="K24" s="895">
        <v>1</v>
      </c>
      <c r="L24" s="561" t="str">
        <f>mergeValue(A24) &amp;"."&amp; mergeValue(B24)&amp;"."&amp; mergeValue(C24)&amp;"."&amp; mergeValue(D24)&amp;"."&amp; mergeValue(F24)&amp;"."&amp; mergeValue(G24)</f>
        <v>1.1.1.1.1.1</v>
      </c>
      <c r="M24" s="1087" t="s">
        <v>605</v>
      </c>
      <c r="N24" s="554"/>
      <c r="O24" s="648">
        <v>663.01</v>
      </c>
      <c r="P24" s="531"/>
      <c r="Q24" s="1039"/>
      <c r="R24" s="1317" t="s">
        <v>1102</v>
      </c>
      <c r="S24" s="1307" t="s">
        <v>83</v>
      </c>
      <c r="T24" s="1317" t="s">
        <v>1103</v>
      </c>
      <c r="U24" s="1307" t="s">
        <v>84</v>
      </c>
      <c r="V24" s="546"/>
      <c r="W24" s="1281" t="s">
        <v>733</v>
      </c>
      <c r="X24" s="469" t="str">
        <f>strCheckDate(O25:V25)</f>
        <v/>
      </c>
      <c r="Y24" s="473"/>
      <c r="Z24" s="473" t="str">
        <f>IF(M24="","",M24 )</f>
        <v>вода</v>
      </c>
      <c r="AA24" s="473"/>
      <c r="AB24" s="473"/>
      <c r="AC24" s="473"/>
    </row>
    <row r="25" spans="1:34" ht="11.8" hidden="1">
      <c r="A25" s="1311"/>
      <c r="B25" s="1311"/>
      <c r="C25" s="1311"/>
      <c r="D25" s="1311"/>
      <c r="E25" s="1311"/>
      <c r="F25" s="1311"/>
      <c r="G25" s="887"/>
      <c r="H25" s="887"/>
      <c r="I25" s="1311"/>
      <c r="J25" s="1311"/>
      <c r="K25" s="895"/>
      <c r="L25" s="568"/>
      <c r="M25" s="614"/>
      <c r="N25" s="554"/>
      <c r="O25" s="531"/>
      <c r="P25" s="531"/>
      <c r="Q25" s="552" t="str">
        <f>R24 &amp; "-" &amp; T24</f>
        <v>01.01.2023-31.12.2023</v>
      </c>
      <c r="R25" s="1306"/>
      <c r="S25" s="1307"/>
      <c r="T25" s="1306"/>
      <c r="U25" s="1307"/>
      <c r="V25" s="546"/>
      <c r="W25" s="1282"/>
    </row>
    <row r="26" spans="1:34" s="444" customFormat="1" ht="15.05" customHeight="1">
      <c r="A26" s="1311"/>
      <c r="B26" s="1311"/>
      <c r="C26" s="1311"/>
      <c r="D26" s="1311"/>
      <c r="E26" s="1311"/>
      <c r="F26" s="1311"/>
      <c r="G26" s="889"/>
      <c r="H26" s="887"/>
      <c r="I26" s="1311"/>
      <c r="J26" s="1311"/>
      <c r="K26" s="894"/>
      <c r="L26" s="507"/>
      <c r="M26" s="525" t="s">
        <v>24</v>
      </c>
      <c r="N26" s="520"/>
      <c r="O26" s="514"/>
      <c r="P26" s="514"/>
      <c r="Q26" s="514"/>
      <c r="R26" s="541"/>
      <c r="S26" s="533"/>
      <c r="T26" s="532"/>
      <c r="U26" s="520"/>
      <c r="V26" s="529"/>
      <c r="W26" s="1283"/>
      <c r="X26" s="470"/>
      <c r="Y26" s="470"/>
      <c r="Z26" s="470"/>
      <c r="AA26" s="470"/>
      <c r="AB26" s="470"/>
      <c r="AC26" s="470"/>
      <c r="AD26" s="470"/>
      <c r="AE26" s="470"/>
      <c r="AF26" s="470"/>
      <c r="AG26" s="470"/>
      <c r="AH26" s="470"/>
    </row>
    <row r="27" spans="1:34" s="444" customFormat="1" ht="15.05" customHeight="1">
      <c r="A27" s="1311"/>
      <c r="B27" s="1311"/>
      <c r="C27" s="1311"/>
      <c r="D27" s="1311"/>
      <c r="E27" s="1311"/>
      <c r="F27" s="889"/>
      <c r="G27" s="889"/>
      <c r="H27" s="887"/>
      <c r="I27" s="1311"/>
      <c r="J27" s="889"/>
      <c r="K27" s="894"/>
      <c r="L27" s="507"/>
      <c r="M27" s="520" t="s">
        <v>10</v>
      </c>
      <c r="N27" s="519"/>
      <c r="O27" s="514"/>
      <c r="P27" s="514"/>
      <c r="Q27" s="514"/>
      <c r="R27" s="541"/>
      <c r="S27" s="533"/>
      <c r="T27" s="532"/>
      <c r="U27" s="519"/>
      <c r="V27" s="533"/>
      <c r="W27" s="529"/>
      <c r="X27" s="470"/>
      <c r="Y27" s="470"/>
      <c r="Z27" s="470"/>
      <c r="AA27" s="470"/>
      <c r="AB27" s="470"/>
      <c r="AC27" s="470"/>
      <c r="AD27" s="470"/>
      <c r="AE27" s="470"/>
      <c r="AF27" s="470"/>
      <c r="AG27" s="470"/>
      <c r="AH27" s="470"/>
    </row>
    <row r="28" spans="1:34" s="444" customFormat="1" ht="0.2" customHeight="1">
      <c r="A28" s="1311"/>
      <c r="B28" s="1311"/>
      <c r="C28" s="1311"/>
      <c r="D28" s="1311"/>
      <c r="E28" s="893"/>
      <c r="F28" s="889"/>
      <c r="G28" s="889"/>
      <c r="H28" s="889"/>
      <c r="I28" s="885"/>
      <c r="J28" s="882"/>
      <c r="K28" s="892"/>
      <c r="L28" s="507"/>
      <c r="M28" s="520"/>
      <c r="N28" s="518"/>
      <c r="O28" s="514"/>
      <c r="P28" s="514"/>
      <c r="Q28" s="514"/>
      <c r="R28" s="541"/>
      <c r="S28" s="533"/>
      <c r="T28" s="532"/>
      <c r="U28" s="518"/>
      <c r="V28" s="533"/>
      <c r="W28" s="529"/>
      <c r="X28" s="470"/>
      <c r="Y28" s="470"/>
      <c r="Z28" s="470"/>
      <c r="AA28" s="470"/>
      <c r="AB28" s="470"/>
      <c r="AC28" s="470"/>
      <c r="AD28" s="470"/>
      <c r="AE28" s="470"/>
      <c r="AF28" s="470"/>
      <c r="AG28" s="470"/>
      <c r="AH28" s="470"/>
    </row>
    <row r="29" spans="1:34" ht="2.95" customHeight="1">
      <c r="L29" s="454"/>
      <c r="M29" s="454"/>
      <c r="N29" s="454"/>
      <c r="O29" s="454"/>
      <c r="P29" s="454"/>
      <c r="Q29" s="454"/>
      <c r="R29" s="454"/>
      <c r="S29" s="454"/>
      <c r="T29" s="454"/>
      <c r="U29" s="454"/>
    </row>
    <row r="30" spans="1:34" ht="123.75" customHeight="1">
      <c r="L30" s="1">
        <v>1</v>
      </c>
      <c r="M30" s="1274" t="s">
        <v>734</v>
      </c>
      <c r="N30" s="1274"/>
      <c r="O30" s="1274"/>
      <c r="P30" s="1274"/>
      <c r="Q30" s="1274"/>
      <c r="R30" s="1274"/>
      <c r="S30" s="1274"/>
      <c r="T30" s="1274"/>
      <c r="U30" s="1274"/>
      <c r="V30" s="1274"/>
      <c r="W30" s="1274"/>
    </row>
  </sheetData>
  <sheetProtection password="FA9C" sheet="1" objects="1" scenarios="1" formatColumns="0" formatRows="0"/>
  <dataConsolidate leftLabels="1" link="1"/>
  <mergeCells count="39">
    <mergeCell ref="F23:F26"/>
    <mergeCell ref="J23:J26"/>
    <mergeCell ref="O23:V23"/>
    <mergeCell ref="R24:R25"/>
    <mergeCell ref="S24:S25"/>
    <mergeCell ref="L11:M11"/>
    <mergeCell ref="O11:T11"/>
    <mergeCell ref="O12:U12"/>
    <mergeCell ref="A18:A28"/>
    <mergeCell ref="O18:V18"/>
    <mergeCell ref="B19:B28"/>
    <mergeCell ref="O19:V19"/>
    <mergeCell ref="C20:C28"/>
    <mergeCell ref="S16:T16"/>
    <mergeCell ref="T24:T25"/>
    <mergeCell ref="U24:U25"/>
    <mergeCell ref="O20:V20"/>
    <mergeCell ref="D21:D28"/>
    <mergeCell ref="O21:V21"/>
    <mergeCell ref="E22:E27"/>
    <mergeCell ref="I22:I27"/>
    <mergeCell ref="L5:T5"/>
    <mergeCell ref="O9:T9"/>
    <mergeCell ref="O10:T10"/>
    <mergeCell ref="O7:T7"/>
    <mergeCell ref="O8:T8"/>
    <mergeCell ref="M30:W30"/>
    <mergeCell ref="W24:W26"/>
    <mergeCell ref="L13:V13"/>
    <mergeCell ref="L14:L16"/>
    <mergeCell ref="M14:M16"/>
    <mergeCell ref="O14:T14"/>
    <mergeCell ref="U14:U16"/>
    <mergeCell ref="V14:V16"/>
    <mergeCell ref="O15:O16"/>
    <mergeCell ref="P15:Q15"/>
    <mergeCell ref="R15:T15"/>
    <mergeCell ref="S17:T17"/>
    <mergeCell ref="W13:W16"/>
  </mergeCells>
  <dataValidations count="9">
    <dataValidation allowBlank="1" prompt="Для выбора выполните двойной щелчок левой клавиши мыши по соответствующей ячейке." sqref="WVT983062:WWE983068 L65558:W65564 JH65558:JS65564 TD65558:TO65564 ACZ65558:ADK65564 AMV65558:ANG65564 AWR65558:AXC65564 BGN65558:BGY65564 BQJ65558:BQU65564 CAF65558:CAQ65564 CKB65558:CKM65564 CTX65558:CUI65564 DDT65558:DEE65564 DNP65558:DOA65564 DXL65558:DXW65564 EHH65558:EHS65564 ERD65558:ERO65564 FAZ65558:FBK65564 FKV65558:FLG65564 FUR65558:FVC65564 GEN65558:GEY65564 GOJ65558:GOU65564 GYF65558:GYQ65564 HIB65558:HIM65564 HRX65558:HSI65564 IBT65558:ICE65564 ILP65558:IMA65564 IVL65558:IVW65564 JFH65558:JFS65564 JPD65558:JPO65564 JYZ65558:JZK65564 KIV65558:KJG65564 KSR65558:KTC65564 LCN65558:LCY65564 LMJ65558:LMU65564 LWF65558:LWQ65564 MGB65558:MGM65564 MPX65558:MQI65564 MZT65558:NAE65564 NJP65558:NKA65564 NTL65558:NTW65564 ODH65558:ODS65564 OND65558:ONO65564 OWZ65558:OXK65564 PGV65558:PHG65564 PQR65558:PRC65564 QAN65558:QAY65564 QKJ65558:QKU65564 QUF65558:QUQ65564 REB65558:REM65564 RNX65558:ROI65564 RXT65558:RYE65564 SHP65558:SIA65564 SRL65558:SRW65564 TBH65558:TBS65564 TLD65558:TLO65564 TUZ65558:TVK65564 UEV65558:UFG65564 UOR65558:UPC65564 UYN65558:UYY65564 VIJ65558:VIU65564 VSF65558:VSQ65564 WCB65558:WCM65564 WLX65558:WMI65564 WVT65558:WWE65564 L131094:W131100 JH131094:JS131100 TD131094:TO131100 ACZ131094:ADK131100 AMV131094:ANG131100 AWR131094:AXC131100 BGN131094:BGY131100 BQJ131094:BQU131100 CAF131094:CAQ131100 CKB131094:CKM131100 CTX131094:CUI131100 DDT131094:DEE131100 DNP131094:DOA131100 DXL131094:DXW131100 EHH131094:EHS131100 ERD131094:ERO131100 FAZ131094:FBK131100 FKV131094:FLG131100 FUR131094:FVC131100 GEN131094:GEY131100 GOJ131094:GOU131100 GYF131094:GYQ131100 HIB131094:HIM131100 HRX131094:HSI131100 IBT131094:ICE131100 ILP131094:IMA131100 IVL131094:IVW131100 JFH131094:JFS131100 JPD131094:JPO131100 JYZ131094:JZK131100 KIV131094:KJG131100 KSR131094:KTC131100 LCN131094:LCY131100 LMJ131094:LMU131100 LWF131094:LWQ131100 MGB131094:MGM131100 MPX131094:MQI131100 MZT131094:NAE131100 NJP131094:NKA131100 NTL131094:NTW131100 ODH131094:ODS131100 OND131094:ONO131100 OWZ131094:OXK131100 PGV131094:PHG131100 PQR131094:PRC131100 QAN131094:QAY131100 QKJ131094:QKU131100 QUF131094:QUQ131100 REB131094:REM131100 RNX131094:ROI131100 RXT131094:RYE131100 SHP131094:SIA131100 SRL131094:SRW131100 TBH131094:TBS131100 TLD131094:TLO131100 TUZ131094:TVK131100 UEV131094:UFG131100 UOR131094:UPC131100 UYN131094:UYY131100 VIJ131094:VIU131100 VSF131094:VSQ131100 WCB131094:WCM131100 WLX131094:WMI131100 WVT131094:WWE131100 L196630:W196636 JH196630:JS196636 TD196630:TO196636 ACZ196630:ADK196636 AMV196630:ANG196636 AWR196630:AXC196636 BGN196630:BGY196636 BQJ196630:BQU196636 CAF196630:CAQ196636 CKB196630:CKM196636 CTX196630:CUI196636 DDT196630:DEE196636 DNP196630:DOA196636 DXL196630:DXW196636 EHH196630:EHS196636 ERD196630:ERO196636 FAZ196630:FBK196636 FKV196630:FLG196636 FUR196630:FVC196636 GEN196630:GEY196636 GOJ196630:GOU196636 GYF196630:GYQ196636 HIB196630:HIM196636 HRX196630:HSI196636 IBT196630:ICE196636 ILP196630:IMA196636 IVL196630:IVW196636 JFH196630:JFS196636 JPD196630:JPO196636 JYZ196630:JZK196636 KIV196630:KJG196636 KSR196630:KTC196636 LCN196630:LCY196636 LMJ196630:LMU196636 LWF196630:LWQ196636 MGB196630:MGM196636 MPX196630:MQI196636 MZT196630:NAE196636 NJP196630:NKA196636 NTL196630:NTW196636 ODH196630:ODS196636 OND196630:ONO196636 OWZ196630:OXK196636 PGV196630:PHG196636 PQR196630:PRC196636 QAN196630:QAY196636 QKJ196630:QKU196636 QUF196630:QUQ196636 REB196630:REM196636 RNX196630:ROI196636 RXT196630:RYE196636 SHP196630:SIA196636 SRL196630:SRW196636 TBH196630:TBS196636 TLD196630:TLO196636 TUZ196630:TVK196636 UEV196630:UFG196636 UOR196630:UPC196636 UYN196630:UYY196636 VIJ196630:VIU196636 VSF196630:VSQ196636 WCB196630:WCM196636 WLX196630:WMI196636 WVT196630:WWE196636 L262166:W262172 JH262166:JS262172 TD262166:TO262172 ACZ262166:ADK262172 AMV262166:ANG262172 AWR262166:AXC262172 BGN262166:BGY262172 BQJ262166:BQU262172 CAF262166:CAQ262172 CKB262166:CKM262172 CTX262166:CUI262172 DDT262166:DEE262172 DNP262166:DOA262172 DXL262166:DXW262172 EHH262166:EHS262172 ERD262166:ERO262172 FAZ262166:FBK262172 FKV262166:FLG262172 FUR262166:FVC262172 GEN262166:GEY262172 GOJ262166:GOU262172 GYF262166:GYQ262172 HIB262166:HIM262172 HRX262166:HSI262172 IBT262166:ICE262172 ILP262166:IMA262172 IVL262166:IVW262172 JFH262166:JFS262172 JPD262166:JPO262172 JYZ262166:JZK262172 KIV262166:KJG262172 KSR262166:KTC262172 LCN262166:LCY262172 LMJ262166:LMU262172 LWF262166:LWQ262172 MGB262166:MGM262172 MPX262166:MQI262172 MZT262166:NAE262172 NJP262166:NKA262172 NTL262166:NTW262172 ODH262166:ODS262172 OND262166:ONO262172 OWZ262166:OXK262172 PGV262166:PHG262172 PQR262166:PRC262172 QAN262166:QAY262172 QKJ262166:QKU262172 QUF262166:QUQ262172 REB262166:REM262172 RNX262166:ROI262172 RXT262166:RYE262172 SHP262166:SIA262172 SRL262166:SRW262172 TBH262166:TBS262172 TLD262166:TLO262172 TUZ262166:TVK262172 UEV262166:UFG262172 UOR262166:UPC262172 UYN262166:UYY262172 VIJ262166:VIU262172 VSF262166:VSQ262172 WCB262166:WCM262172 WLX262166:WMI262172 WVT262166:WWE262172 L327702:W327708 JH327702:JS327708 TD327702:TO327708 ACZ327702:ADK327708 AMV327702:ANG327708 AWR327702:AXC327708 BGN327702:BGY327708 BQJ327702:BQU327708 CAF327702:CAQ327708 CKB327702:CKM327708 CTX327702:CUI327708 DDT327702:DEE327708 DNP327702:DOA327708 DXL327702:DXW327708 EHH327702:EHS327708 ERD327702:ERO327708 FAZ327702:FBK327708 FKV327702:FLG327708 FUR327702:FVC327708 GEN327702:GEY327708 GOJ327702:GOU327708 GYF327702:GYQ327708 HIB327702:HIM327708 HRX327702:HSI327708 IBT327702:ICE327708 ILP327702:IMA327708 IVL327702:IVW327708 JFH327702:JFS327708 JPD327702:JPO327708 JYZ327702:JZK327708 KIV327702:KJG327708 KSR327702:KTC327708 LCN327702:LCY327708 LMJ327702:LMU327708 LWF327702:LWQ327708 MGB327702:MGM327708 MPX327702:MQI327708 MZT327702:NAE327708 NJP327702:NKA327708 NTL327702:NTW327708 ODH327702:ODS327708 OND327702:ONO327708 OWZ327702:OXK327708 PGV327702:PHG327708 PQR327702:PRC327708 QAN327702:QAY327708 QKJ327702:QKU327708 QUF327702:QUQ327708 REB327702:REM327708 RNX327702:ROI327708 RXT327702:RYE327708 SHP327702:SIA327708 SRL327702:SRW327708 TBH327702:TBS327708 TLD327702:TLO327708 TUZ327702:TVK327708 UEV327702:UFG327708 UOR327702:UPC327708 UYN327702:UYY327708 VIJ327702:VIU327708 VSF327702:VSQ327708 WCB327702:WCM327708 WLX327702:WMI327708 WVT327702:WWE327708 L393238:W393244 JH393238:JS393244 TD393238:TO393244 ACZ393238:ADK393244 AMV393238:ANG393244 AWR393238:AXC393244 BGN393238:BGY393244 BQJ393238:BQU393244 CAF393238:CAQ393244 CKB393238:CKM393244 CTX393238:CUI393244 DDT393238:DEE393244 DNP393238:DOA393244 DXL393238:DXW393244 EHH393238:EHS393244 ERD393238:ERO393244 FAZ393238:FBK393244 FKV393238:FLG393244 FUR393238:FVC393244 GEN393238:GEY393244 GOJ393238:GOU393244 GYF393238:GYQ393244 HIB393238:HIM393244 HRX393238:HSI393244 IBT393238:ICE393244 ILP393238:IMA393244 IVL393238:IVW393244 JFH393238:JFS393244 JPD393238:JPO393244 JYZ393238:JZK393244 KIV393238:KJG393244 KSR393238:KTC393244 LCN393238:LCY393244 LMJ393238:LMU393244 LWF393238:LWQ393244 MGB393238:MGM393244 MPX393238:MQI393244 MZT393238:NAE393244 NJP393238:NKA393244 NTL393238:NTW393244 ODH393238:ODS393244 OND393238:ONO393244 OWZ393238:OXK393244 PGV393238:PHG393244 PQR393238:PRC393244 QAN393238:QAY393244 QKJ393238:QKU393244 QUF393238:QUQ393244 REB393238:REM393244 RNX393238:ROI393244 RXT393238:RYE393244 SHP393238:SIA393244 SRL393238:SRW393244 TBH393238:TBS393244 TLD393238:TLO393244 TUZ393238:TVK393244 UEV393238:UFG393244 UOR393238:UPC393244 UYN393238:UYY393244 VIJ393238:VIU393244 VSF393238:VSQ393244 WCB393238:WCM393244 WLX393238:WMI393244 WVT393238:WWE393244 L458774:W458780 JH458774:JS458780 TD458774:TO458780 ACZ458774:ADK458780 AMV458774:ANG458780 AWR458774:AXC458780 BGN458774:BGY458780 BQJ458774:BQU458780 CAF458774:CAQ458780 CKB458774:CKM458780 CTX458774:CUI458780 DDT458774:DEE458780 DNP458774:DOA458780 DXL458774:DXW458780 EHH458774:EHS458780 ERD458774:ERO458780 FAZ458774:FBK458780 FKV458774:FLG458780 FUR458774:FVC458780 GEN458774:GEY458780 GOJ458774:GOU458780 GYF458774:GYQ458780 HIB458774:HIM458780 HRX458774:HSI458780 IBT458774:ICE458780 ILP458774:IMA458780 IVL458774:IVW458780 JFH458774:JFS458780 JPD458774:JPO458780 JYZ458774:JZK458780 KIV458774:KJG458780 KSR458774:KTC458780 LCN458774:LCY458780 LMJ458774:LMU458780 LWF458774:LWQ458780 MGB458774:MGM458780 MPX458774:MQI458780 MZT458774:NAE458780 NJP458774:NKA458780 NTL458774:NTW458780 ODH458774:ODS458780 OND458774:ONO458780 OWZ458774:OXK458780 PGV458774:PHG458780 PQR458774:PRC458780 QAN458774:QAY458780 QKJ458774:QKU458780 QUF458774:QUQ458780 REB458774:REM458780 RNX458774:ROI458780 RXT458774:RYE458780 SHP458774:SIA458780 SRL458774:SRW458780 TBH458774:TBS458780 TLD458774:TLO458780 TUZ458774:TVK458780 UEV458774:UFG458780 UOR458774:UPC458780 UYN458774:UYY458780 VIJ458774:VIU458780 VSF458774:VSQ458780 WCB458774:WCM458780 WLX458774:WMI458780 WVT458774:WWE458780 L524310:W524316 JH524310:JS524316 TD524310:TO524316 ACZ524310:ADK524316 AMV524310:ANG524316 AWR524310:AXC524316 BGN524310:BGY524316 BQJ524310:BQU524316 CAF524310:CAQ524316 CKB524310:CKM524316 CTX524310:CUI524316 DDT524310:DEE524316 DNP524310:DOA524316 DXL524310:DXW524316 EHH524310:EHS524316 ERD524310:ERO524316 FAZ524310:FBK524316 FKV524310:FLG524316 FUR524310:FVC524316 GEN524310:GEY524316 GOJ524310:GOU524316 GYF524310:GYQ524316 HIB524310:HIM524316 HRX524310:HSI524316 IBT524310:ICE524316 ILP524310:IMA524316 IVL524310:IVW524316 JFH524310:JFS524316 JPD524310:JPO524316 JYZ524310:JZK524316 KIV524310:KJG524316 KSR524310:KTC524316 LCN524310:LCY524316 LMJ524310:LMU524316 LWF524310:LWQ524316 MGB524310:MGM524316 MPX524310:MQI524316 MZT524310:NAE524316 NJP524310:NKA524316 NTL524310:NTW524316 ODH524310:ODS524316 OND524310:ONO524316 OWZ524310:OXK524316 PGV524310:PHG524316 PQR524310:PRC524316 QAN524310:QAY524316 QKJ524310:QKU524316 QUF524310:QUQ524316 REB524310:REM524316 RNX524310:ROI524316 RXT524310:RYE524316 SHP524310:SIA524316 SRL524310:SRW524316 TBH524310:TBS524316 TLD524310:TLO524316 TUZ524310:TVK524316 UEV524310:UFG524316 UOR524310:UPC524316 UYN524310:UYY524316 VIJ524310:VIU524316 VSF524310:VSQ524316 WCB524310:WCM524316 WLX524310:WMI524316 WVT524310:WWE524316 L589846:W589852 JH589846:JS589852 TD589846:TO589852 ACZ589846:ADK589852 AMV589846:ANG589852 AWR589846:AXC589852 BGN589846:BGY589852 BQJ589846:BQU589852 CAF589846:CAQ589852 CKB589846:CKM589852 CTX589846:CUI589852 DDT589846:DEE589852 DNP589846:DOA589852 DXL589846:DXW589852 EHH589846:EHS589852 ERD589846:ERO589852 FAZ589846:FBK589852 FKV589846:FLG589852 FUR589846:FVC589852 GEN589846:GEY589852 GOJ589846:GOU589852 GYF589846:GYQ589852 HIB589846:HIM589852 HRX589846:HSI589852 IBT589846:ICE589852 ILP589846:IMA589852 IVL589846:IVW589852 JFH589846:JFS589852 JPD589846:JPO589852 JYZ589846:JZK589852 KIV589846:KJG589852 KSR589846:KTC589852 LCN589846:LCY589852 LMJ589846:LMU589852 LWF589846:LWQ589852 MGB589846:MGM589852 MPX589846:MQI589852 MZT589846:NAE589852 NJP589846:NKA589852 NTL589846:NTW589852 ODH589846:ODS589852 OND589846:ONO589852 OWZ589846:OXK589852 PGV589846:PHG589852 PQR589846:PRC589852 QAN589846:QAY589852 QKJ589846:QKU589852 QUF589846:QUQ589852 REB589846:REM589852 RNX589846:ROI589852 RXT589846:RYE589852 SHP589846:SIA589852 SRL589846:SRW589852 TBH589846:TBS589852 TLD589846:TLO589852 TUZ589846:TVK589852 UEV589846:UFG589852 UOR589846:UPC589852 UYN589846:UYY589852 VIJ589846:VIU589852 VSF589846:VSQ589852 WCB589846:WCM589852 WLX589846:WMI589852 WVT589846:WWE589852 L655382:W655388 JH655382:JS655388 TD655382:TO655388 ACZ655382:ADK655388 AMV655382:ANG655388 AWR655382:AXC655388 BGN655382:BGY655388 BQJ655382:BQU655388 CAF655382:CAQ655388 CKB655382:CKM655388 CTX655382:CUI655388 DDT655382:DEE655388 DNP655382:DOA655388 DXL655382:DXW655388 EHH655382:EHS655388 ERD655382:ERO655388 FAZ655382:FBK655388 FKV655382:FLG655388 FUR655382:FVC655388 GEN655382:GEY655388 GOJ655382:GOU655388 GYF655382:GYQ655388 HIB655382:HIM655388 HRX655382:HSI655388 IBT655382:ICE655388 ILP655382:IMA655388 IVL655382:IVW655388 JFH655382:JFS655388 JPD655382:JPO655388 JYZ655382:JZK655388 KIV655382:KJG655388 KSR655382:KTC655388 LCN655382:LCY655388 LMJ655382:LMU655388 LWF655382:LWQ655388 MGB655382:MGM655388 MPX655382:MQI655388 MZT655382:NAE655388 NJP655382:NKA655388 NTL655382:NTW655388 ODH655382:ODS655388 OND655382:ONO655388 OWZ655382:OXK655388 PGV655382:PHG655388 PQR655382:PRC655388 QAN655382:QAY655388 QKJ655382:QKU655388 QUF655382:QUQ655388 REB655382:REM655388 RNX655382:ROI655388 RXT655382:RYE655388 SHP655382:SIA655388 SRL655382:SRW655388 TBH655382:TBS655388 TLD655382:TLO655388 TUZ655382:TVK655388 UEV655382:UFG655388 UOR655382:UPC655388 UYN655382:UYY655388 VIJ655382:VIU655388 VSF655382:VSQ655388 WCB655382:WCM655388 WLX655382:WMI655388 WVT655382:WWE655388 L720918:W720924 JH720918:JS720924 TD720918:TO720924 ACZ720918:ADK720924 AMV720918:ANG720924 AWR720918:AXC720924 BGN720918:BGY720924 BQJ720918:BQU720924 CAF720918:CAQ720924 CKB720918:CKM720924 CTX720918:CUI720924 DDT720918:DEE720924 DNP720918:DOA720924 DXL720918:DXW720924 EHH720918:EHS720924 ERD720918:ERO720924 FAZ720918:FBK720924 FKV720918:FLG720924 FUR720918:FVC720924 GEN720918:GEY720924 GOJ720918:GOU720924 GYF720918:GYQ720924 HIB720918:HIM720924 HRX720918:HSI720924 IBT720918:ICE720924 ILP720918:IMA720924 IVL720918:IVW720924 JFH720918:JFS720924 JPD720918:JPO720924 JYZ720918:JZK720924 KIV720918:KJG720924 KSR720918:KTC720924 LCN720918:LCY720924 LMJ720918:LMU720924 LWF720918:LWQ720924 MGB720918:MGM720924 MPX720918:MQI720924 MZT720918:NAE720924 NJP720918:NKA720924 NTL720918:NTW720924 ODH720918:ODS720924 OND720918:ONO720924 OWZ720918:OXK720924 PGV720918:PHG720924 PQR720918:PRC720924 QAN720918:QAY720924 QKJ720918:QKU720924 QUF720918:QUQ720924 REB720918:REM720924 RNX720918:ROI720924 RXT720918:RYE720924 SHP720918:SIA720924 SRL720918:SRW720924 TBH720918:TBS720924 TLD720918:TLO720924 TUZ720918:TVK720924 UEV720918:UFG720924 UOR720918:UPC720924 UYN720918:UYY720924 VIJ720918:VIU720924 VSF720918:VSQ720924 WCB720918:WCM720924 WLX720918:WMI720924 WVT720918:WWE720924 L786454:W786460 JH786454:JS786460 TD786454:TO786460 ACZ786454:ADK786460 AMV786454:ANG786460 AWR786454:AXC786460 BGN786454:BGY786460 BQJ786454:BQU786460 CAF786454:CAQ786460 CKB786454:CKM786460 CTX786454:CUI786460 DDT786454:DEE786460 DNP786454:DOA786460 DXL786454:DXW786460 EHH786454:EHS786460 ERD786454:ERO786460 FAZ786454:FBK786460 FKV786454:FLG786460 FUR786454:FVC786460 GEN786454:GEY786460 GOJ786454:GOU786460 GYF786454:GYQ786460 HIB786454:HIM786460 HRX786454:HSI786460 IBT786454:ICE786460 ILP786454:IMA786460 IVL786454:IVW786460 JFH786454:JFS786460 JPD786454:JPO786460 JYZ786454:JZK786460 KIV786454:KJG786460 KSR786454:KTC786460 LCN786454:LCY786460 LMJ786454:LMU786460 LWF786454:LWQ786460 MGB786454:MGM786460 MPX786454:MQI786460 MZT786454:NAE786460 NJP786454:NKA786460 NTL786454:NTW786460 ODH786454:ODS786460 OND786454:ONO786460 OWZ786454:OXK786460 PGV786454:PHG786460 PQR786454:PRC786460 QAN786454:QAY786460 QKJ786454:QKU786460 QUF786454:QUQ786460 REB786454:REM786460 RNX786454:ROI786460 RXT786454:RYE786460 SHP786454:SIA786460 SRL786454:SRW786460 TBH786454:TBS786460 TLD786454:TLO786460 TUZ786454:TVK786460 UEV786454:UFG786460 UOR786454:UPC786460 UYN786454:UYY786460 VIJ786454:VIU786460 VSF786454:VSQ786460 WCB786454:WCM786460 WLX786454:WMI786460 WVT786454:WWE786460 L851990:W851996 JH851990:JS851996 TD851990:TO851996 ACZ851990:ADK851996 AMV851990:ANG851996 AWR851990:AXC851996 BGN851990:BGY851996 BQJ851990:BQU851996 CAF851990:CAQ851996 CKB851990:CKM851996 CTX851990:CUI851996 DDT851990:DEE851996 DNP851990:DOA851996 DXL851990:DXW851996 EHH851990:EHS851996 ERD851990:ERO851996 FAZ851990:FBK851996 FKV851990:FLG851996 FUR851990:FVC851996 GEN851990:GEY851996 GOJ851990:GOU851996 GYF851990:GYQ851996 HIB851990:HIM851996 HRX851990:HSI851996 IBT851990:ICE851996 ILP851990:IMA851996 IVL851990:IVW851996 JFH851990:JFS851996 JPD851990:JPO851996 JYZ851990:JZK851996 KIV851990:KJG851996 KSR851990:KTC851996 LCN851990:LCY851996 LMJ851990:LMU851996 LWF851990:LWQ851996 MGB851990:MGM851996 MPX851990:MQI851996 MZT851990:NAE851996 NJP851990:NKA851996 NTL851990:NTW851996 ODH851990:ODS851996 OND851990:ONO851996 OWZ851990:OXK851996 PGV851990:PHG851996 PQR851990:PRC851996 QAN851990:QAY851996 QKJ851990:QKU851996 QUF851990:QUQ851996 REB851990:REM851996 RNX851990:ROI851996 RXT851990:RYE851996 SHP851990:SIA851996 SRL851990:SRW851996 TBH851990:TBS851996 TLD851990:TLO851996 TUZ851990:TVK851996 UEV851990:UFG851996 UOR851990:UPC851996 UYN851990:UYY851996 VIJ851990:VIU851996 VSF851990:VSQ851996 WCB851990:WCM851996 WLX851990:WMI851996 WVT851990:WWE851996 L917526:W917532 JH917526:JS917532 TD917526:TO917532 ACZ917526:ADK917532 AMV917526:ANG917532 AWR917526:AXC917532 BGN917526:BGY917532 BQJ917526:BQU917532 CAF917526:CAQ917532 CKB917526:CKM917532 CTX917526:CUI917532 DDT917526:DEE917532 DNP917526:DOA917532 DXL917526:DXW917532 EHH917526:EHS917532 ERD917526:ERO917532 FAZ917526:FBK917532 FKV917526:FLG917532 FUR917526:FVC917532 GEN917526:GEY917532 GOJ917526:GOU917532 GYF917526:GYQ917532 HIB917526:HIM917532 HRX917526:HSI917532 IBT917526:ICE917532 ILP917526:IMA917532 IVL917526:IVW917532 JFH917526:JFS917532 JPD917526:JPO917532 JYZ917526:JZK917532 KIV917526:KJG917532 KSR917526:KTC917532 LCN917526:LCY917532 LMJ917526:LMU917532 LWF917526:LWQ917532 MGB917526:MGM917532 MPX917526:MQI917532 MZT917526:NAE917532 NJP917526:NKA917532 NTL917526:NTW917532 ODH917526:ODS917532 OND917526:ONO917532 OWZ917526:OXK917532 PGV917526:PHG917532 PQR917526:PRC917532 QAN917526:QAY917532 QKJ917526:QKU917532 QUF917526:QUQ917532 REB917526:REM917532 RNX917526:ROI917532 RXT917526:RYE917532 SHP917526:SIA917532 SRL917526:SRW917532 TBH917526:TBS917532 TLD917526:TLO917532 TUZ917526:TVK917532 UEV917526:UFG917532 UOR917526:UPC917532 UYN917526:UYY917532 VIJ917526:VIU917532 VSF917526:VSQ917532 WCB917526:WCM917532 WLX917526:WMI917532 WVT917526:WWE917532 L983062:W983068 JH983062:JS983068 TD983062:TO983068 ACZ983062:ADK983068 AMV983062:ANG983068 AWR983062:AXC983068 BGN983062:BGY983068 BQJ983062:BQU983068 CAF983062:CAQ983068 CKB983062:CKM983068 CTX983062:CUI983068 DDT983062:DEE983068 DNP983062:DOA983068 DXL983062:DXW983068 EHH983062:EHS983068 ERD983062:ERO983068 FAZ983062:FBK983068 FKV983062:FLG983068 FUR983062:FVC983068 GEN983062:GEY983068 GOJ983062:GOU983068 GYF983062:GYQ983068 HIB983062:HIM983068 HRX983062:HSI983068 IBT983062:ICE983068 ILP983062:IMA983068 IVL983062:IVW983068 JFH983062:JFS983068 JPD983062:JPO983068 JYZ983062:JZK983068 KIV983062:KJG983068 KSR983062:KTC983068 LCN983062:LCY983068 LMJ983062:LMU983068 LWF983062:LWQ983068 MGB983062:MGM983068 MPX983062:MQI983068 MZT983062:NAE983068 NJP983062:NKA983068 NTL983062:NTW983068 ODH983062:ODS983068 OND983062:ONO983068 OWZ983062:OXK983068 PGV983062:PHG983068 PQR983062:PRC983068 QAN983062:QAY983068 QKJ983062:QKU983068 QUF983062:QUQ983068 REB983062:REM983068 RNX983062:ROI983068 RXT983062:RYE983068 SHP983062:SIA983068 SRL983062:SRW983068 TBH983062:TBS983068 TLD983062:TLO983068 TUZ983062:TVK983068 UEV983062:UFG983068 UOR983062:UPC983068 UYN983062:UYY983068 VIJ983062:VIU983068 VSF983062:VSQ983068 WCB983062:WCM983068 WLX983062:WMI983068 W27:W28 L26:V28 WVT26:WWE28 WLX26:WMI28 WCB26:WCM28 VSF26:VSQ28 VIJ26:VIU28 UYN26:UYY28 UOR26:UPC28 UEV26:UFG28 TUZ26:TVK28 TLD26:TLO28 TBH26:TBS28 SRL26:SRW28 SHP26:SIA28 RXT26:RYE28 RNX26:ROI28 REB26:REM28 QUF26:QUQ28 QKJ26:QKU28 QAN26:QAY28 PQR26:PRC28 PGV26:PHG28 OWZ26:OXK28 OND26:ONO28 ODH26:ODS28 NTL26:NTW28 NJP26:NKA28 MZT26:NAE28 MPX26:MQI28 MGB26:MGM28 LWF26:LWQ28 LMJ26:LMU28 LCN26:LCY28 KSR26:KTC28 KIV26:KJG28 JYZ26:JZK28 JPD26:JPO28 JFH26:JFS28 IVL26:IVW28 ILP26:IMA28 IBT26:ICE28 HRX26:HSI28 HIB26:HIM28 GYF26:GYQ28 GOJ26:GOU28 GEN26:GEY28 FUR26:FVC28 FKV26:FLG28 FAZ26:FBK28 ERD26:ERO28 EHH26:EHS28 DXL26:DXW28 DNP26:DOA28 DDT26:DEE28 CTX26:CUI28 CKB26:CKM28 CAF26:CAQ28 BQJ26:BQU28 BGN26:BGY28 AWR26:AXC28 AMV26:ANG28 ACZ26:ADK28 TD26:TO28 JH26:JS28"/>
    <dataValidation type="list" allowBlank="1" showInputMessage="1" errorTitle="Ошибка" error="Выберите значение из списка" prompt="Выберите значение из списка" sqref="WVW98305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23 WMA23 WCE23 VSI23 VIM23 UYQ23 UOU23 UEY23 TVC23 TLG23 TBK23 SRO23 SHS23 RXW23 ROA23 REE23 QUI23 QKM23 QAQ23 PQU23 PGY23 OXC23 ONG23 ODK23 NTO23 NJS23 MZW23 MQA23 MGE23 LWI23 LMM23 LCQ23 KSU23 KIY23 JZC23 JPG23 JFK23 IVO23 ILS23 IBW23 HSA23 HIE23 GYI23 GOM23 GEQ23 FUU23 FKY23 FBC23 ERG23 EHK23 DXO23 DNS23 DDW23 CUA23 CKE23 CAI23 BQM23 BGQ23 AWU23 AMY23 ADC23 TG23 JK23">
      <formula1>kind_of_cons</formula1>
    </dataValidation>
    <dataValidation type="textLength" operator="lessThanOrEqual" allowBlank="1" showInputMessage="1" showErrorMessage="1" errorTitle="Ошибка" error="Допускается ввод не более 900 символов!" sqref="WWE983054:WWE983060 WMI983054:WMI983060 W65550:W65556 JS65550:JS65556 TO65550:TO65556 ADK65550:ADK65556 ANG65550:ANG65556 AXC65550:AXC65556 BGY65550:BGY65556 BQU65550:BQU65556 CAQ65550:CAQ65556 CKM65550:CKM65556 CUI65550:CUI65556 DEE65550:DEE65556 DOA65550:DOA65556 DXW65550:DXW65556 EHS65550:EHS65556 ERO65550:ERO65556 FBK65550:FBK65556 FLG65550:FLG65556 FVC65550:FVC65556 GEY65550:GEY65556 GOU65550:GOU65556 GYQ65550:GYQ65556 HIM65550:HIM65556 HSI65550:HSI65556 ICE65550:ICE65556 IMA65550:IMA65556 IVW65550:IVW65556 JFS65550:JFS65556 JPO65550:JPO65556 JZK65550:JZK65556 KJG65550:KJG65556 KTC65550:KTC65556 LCY65550:LCY65556 LMU65550:LMU65556 LWQ65550:LWQ65556 MGM65550:MGM65556 MQI65550:MQI65556 NAE65550:NAE65556 NKA65550:NKA65556 NTW65550:NTW65556 ODS65550:ODS65556 ONO65550:ONO65556 OXK65550:OXK65556 PHG65550:PHG65556 PRC65550:PRC65556 QAY65550:QAY65556 QKU65550:QKU65556 QUQ65550:QUQ65556 REM65550:REM65556 ROI65550:ROI65556 RYE65550:RYE65556 SIA65550:SIA65556 SRW65550:SRW65556 TBS65550:TBS65556 TLO65550:TLO65556 TVK65550:TVK65556 UFG65550:UFG65556 UPC65550:UPC65556 UYY65550:UYY65556 VIU65550:VIU65556 VSQ65550:VSQ65556 WCM65550:WCM65556 WMI65550:WMI65556 WWE65550:WWE65556 W131086:W131092 JS131086:JS131092 TO131086:TO131092 ADK131086:ADK131092 ANG131086:ANG131092 AXC131086:AXC131092 BGY131086:BGY131092 BQU131086:BQU131092 CAQ131086:CAQ131092 CKM131086:CKM131092 CUI131086:CUI131092 DEE131086:DEE131092 DOA131086:DOA131092 DXW131086:DXW131092 EHS131086:EHS131092 ERO131086:ERO131092 FBK131086:FBK131092 FLG131086:FLG131092 FVC131086:FVC131092 GEY131086:GEY131092 GOU131086:GOU131092 GYQ131086:GYQ131092 HIM131086:HIM131092 HSI131086:HSI131092 ICE131086:ICE131092 IMA131086:IMA131092 IVW131086:IVW131092 JFS131086:JFS131092 JPO131086:JPO131092 JZK131086:JZK131092 KJG131086:KJG131092 KTC131086:KTC131092 LCY131086:LCY131092 LMU131086:LMU131092 LWQ131086:LWQ131092 MGM131086:MGM131092 MQI131086:MQI131092 NAE131086:NAE131092 NKA131086:NKA131092 NTW131086:NTW131092 ODS131086:ODS131092 ONO131086:ONO131092 OXK131086:OXK131092 PHG131086:PHG131092 PRC131086:PRC131092 QAY131086:QAY131092 QKU131086:QKU131092 QUQ131086:QUQ131092 REM131086:REM131092 ROI131086:ROI131092 RYE131086:RYE131092 SIA131086:SIA131092 SRW131086:SRW131092 TBS131086:TBS131092 TLO131086:TLO131092 TVK131086:TVK131092 UFG131086:UFG131092 UPC131086:UPC131092 UYY131086:UYY131092 VIU131086:VIU131092 VSQ131086:VSQ131092 WCM131086:WCM131092 WMI131086:WMI131092 WWE131086:WWE131092 W196622:W196628 JS196622:JS196628 TO196622:TO196628 ADK196622:ADK196628 ANG196622:ANG196628 AXC196622:AXC196628 BGY196622:BGY196628 BQU196622:BQU196628 CAQ196622:CAQ196628 CKM196622:CKM196628 CUI196622:CUI196628 DEE196622:DEE196628 DOA196622:DOA196628 DXW196622:DXW196628 EHS196622:EHS196628 ERO196622:ERO196628 FBK196622:FBK196628 FLG196622:FLG196628 FVC196622:FVC196628 GEY196622:GEY196628 GOU196622:GOU196628 GYQ196622:GYQ196628 HIM196622:HIM196628 HSI196622:HSI196628 ICE196622:ICE196628 IMA196622:IMA196628 IVW196622:IVW196628 JFS196622:JFS196628 JPO196622:JPO196628 JZK196622:JZK196628 KJG196622:KJG196628 KTC196622:KTC196628 LCY196622:LCY196628 LMU196622:LMU196628 LWQ196622:LWQ196628 MGM196622:MGM196628 MQI196622:MQI196628 NAE196622:NAE196628 NKA196622:NKA196628 NTW196622:NTW196628 ODS196622:ODS196628 ONO196622:ONO196628 OXK196622:OXK196628 PHG196622:PHG196628 PRC196622:PRC196628 QAY196622:QAY196628 QKU196622:QKU196628 QUQ196622:QUQ196628 REM196622:REM196628 ROI196622:ROI196628 RYE196622:RYE196628 SIA196622:SIA196628 SRW196622:SRW196628 TBS196622:TBS196628 TLO196622:TLO196628 TVK196622:TVK196628 UFG196622:UFG196628 UPC196622:UPC196628 UYY196622:UYY196628 VIU196622:VIU196628 VSQ196622:VSQ196628 WCM196622:WCM196628 WMI196622:WMI196628 WWE196622:WWE196628 W262158:W262164 JS262158:JS262164 TO262158:TO262164 ADK262158:ADK262164 ANG262158:ANG262164 AXC262158:AXC262164 BGY262158:BGY262164 BQU262158:BQU262164 CAQ262158:CAQ262164 CKM262158:CKM262164 CUI262158:CUI262164 DEE262158:DEE262164 DOA262158:DOA262164 DXW262158:DXW262164 EHS262158:EHS262164 ERO262158:ERO262164 FBK262158:FBK262164 FLG262158:FLG262164 FVC262158:FVC262164 GEY262158:GEY262164 GOU262158:GOU262164 GYQ262158:GYQ262164 HIM262158:HIM262164 HSI262158:HSI262164 ICE262158:ICE262164 IMA262158:IMA262164 IVW262158:IVW262164 JFS262158:JFS262164 JPO262158:JPO262164 JZK262158:JZK262164 KJG262158:KJG262164 KTC262158:KTC262164 LCY262158:LCY262164 LMU262158:LMU262164 LWQ262158:LWQ262164 MGM262158:MGM262164 MQI262158:MQI262164 NAE262158:NAE262164 NKA262158:NKA262164 NTW262158:NTW262164 ODS262158:ODS262164 ONO262158:ONO262164 OXK262158:OXK262164 PHG262158:PHG262164 PRC262158:PRC262164 QAY262158:QAY262164 QKU262158:QKU262164 QUQ262158:QUQ262164 REM262158:REM262164 ROI262158:ROI262164 RYE262158:RYE262164 SIA262158:SIA262164 SRW262158:SRW262164 TBS262158:TBS262164 TLO262158:TLO262164 TVK262158:TVK262164 UFG262158:UFG262164 UPC262158:UPC262164 UYY262158:UYY262164 VIU262158:VIU262164 VSQ262158:VSQ262164 WCM262158:WCM262164 WMI262158:WMI262164 WWE262158:WWE262164 W327694:W327700 JS327694:JS327700 TO327694:TO327700 ADK327694:ADK327700 ANG327694:ANG327700 AXC327694:AXC327700 BGY327694:BGY327700 BQU327694:BQU327700 CAQ327694:CAQ327700 CKM327694:CKM327700 CUI327694:CUI327700 DEE327694:DEE327700 DOA327694:DOA327700 DXW327694:DXW327700 EHS327694:EHS327700 ERO327694:ERO327700 FBK327694:FBK327700 FLG327694:FLG327700 FVC327694:FVC327700 GEY327694:GEY327700 GOU327694:GOU327700 GYQ327694:GYQ327700 HIM327694:HIM327700 HSI327694:HSI327700 ICE327694:ICE327700 IMA327694:IMA327700 IVW327694:IVW327700 JFS327694:JFS327700 JPO327694:JPO327700 JZK327694:JZK327700 KJG327694:KJG327700 KTC327694:KTC327700 LCY327694:LCY327700 LMU327694:LMU327700 LWQ327694:LWQ327700 MGM327694:MGM327700 MQI327694:MQI327700 NAE327694:NAE327700 NKA327694:NKA327700 NTW327694:NTW327700 ODS327694:ODS327700 ONO327694:ONO327700 OXK327694:OXK327700 PHG327694:PHG327700 PRC327694:PRC327700 QAY327694:QAY327700 QKU327694:QKU327700 QUQ327694:QUQ327700 REM327694:REM327700 ROI327694:ROI327700 RYE327694:RYE327700 SIA327694:SIA327700 SRW327694:SRW327700 TBS327694:TBS327700 TLO327694:TLO327700 TVK327694:TVK327700 UFG327694:UFG327700 UPC327694:UPC327700 UYY327694:UYY327700 VIU327694:VIU327700 VSQ327694:VSQ327700 WCM327694:WCM327700 WMI327694:WMI327700 WWE327694:WWE327700 W393230:W393236 JS393230:JS393236 TO393230:TO393236 ADK393230:ADK393236 ANG393230:ANG393236 AXC393230:AXC393236 BGY393230:BGY393236 BQU393230:BQU393236 CAQ393230:CAQ393236 CKM393230:CKM393236 CUI393230:CUI393236 DEE393230:DEE393236 DOA393230:DOA393236 DXW393230:DXW393236 EHS393230:EHS393236 ERO393230:ERO393236 FBK393230:FBK393236 FLG393230:FLG393236 FVC393230:FVC393236 GEY393230:GEY393236 GOU393230:GOU393236 GYQ393230:GYQ393236 HIM393230:HIM393236 HSI393230:HSI393236 ICE393230:ICE393236 IMA393230:IMA393236 IVW393230:IVW393236 JFS393230:JFS393236 JPO393230:JPO393236 JZK393230:JZK393236 KJG393230:KJG393236 KTC393230:KTC393236 LCY393230:LCY393236 LMU393230:LMU393236 LWQ393230:LWQ393236 MGM393230:MGM393236 MQI393230:MQI393236 NAE393230:NAE393236 NKA393230:NKA393236 NTW393230:NTW393236 ODS393230:ODS393236 ONO393230:ONO393236 OXK393230:OXK393236 PHG393230:PHG393236 PRC393230:PRC393236 QAY393230:QAY393236 QKU393230:QKU393236 QUQ393230:QUQ393236 REM393230:REM393236 ROI393230:ROI393236 RYE393230:RYE393236 SIA393230:SIA393236 SRW393230:SRW393236 TBS393230:TBS393236 TLO393230:TLO393236 TVK393230:TVK393236 UFG393230:UFG393236 UPC393230:UPC393236 UYY393230:UYY393236 VIU393230:VIU393236 VSQ393230:VSQ393236 WCM393230:WCM393236 WMI393230:WMI393236 WWE393230:WWE393236 W458766:W458772 JS458766:JS458772 TO458766:TO458772 ADK458766:ADK458772 ANG458766:ANG458772 AXC458766:AXC458772 BGY458766:BGY458772 BQU458766:BQU458772 CAQ458766:CAQ458772 CKM458766:CKM458772 CUI458766:CUI458772 DEE458766:DEE458772 DOA458766:DOA458772 DXW458766:DXW458772 EHS458766:EHS458772 ERO458766:ERO458772 FBK458766:FBK458772 FLG458766:FLG458772 FVC458766:FVC458772 GEY458766:GEY458772 GOU458766:GOU458772 GYQ458766:GYQ458772 HIM458766:HIM458772 HSI458766:HSI458772 ICE458766:ICE458772 IMA458766:IMA458772 IVW458766:IVW458772 JFS458766:JFS458772 JPO458766:JPO458772 JZK458766:JZK458772 KJG458766:KJG458772 KTC458766:KTC458772 LCY458766:LCY458772 LMU458766:LMU458772 LWQ458766:LWQ458772 MGM458766:MGM458772 MQI458766:MQI458772 NAE458766:NAE458772 NKA458766:NKA458772 NTW458766:NTW458772 ODS458766:ODS458772 ONO458766:ONO458772 OXK458766:OXK458772 PHG458766:PHG458772 PRC458766:PRC458772 QAY458766:QAY458772 QKU458766:QKU458772 QUQ458766:QUQ458772 REM458766:REM458772 ROI458766:ROI458772 RYE458766:RYE458772 SIA458766:SIA458772 SRW458766:SRW458772 TBS458766:TBS458772 TLO458766:TLO458772 TVK458766:TVK458772 UFG458766:UFG458772 UPC458766:UPC458772 UYY458766:UYY458772 VIU458766:VIU458772 VSQ458766:VSQ458772 WCM458766:WCM458772 WMI458766:WMI458772 WWE458766:WWE458772 W524302:W524308 JS524302:JS524308 TO524302:TO524308 ADK524302:ADK524308 ANG524302:ANG524308 AXC524302:AXC524308 BGY524302:BGY524308 BQU524302:BQU524308 CAQ524302:CAQ524308 CKM524302:CKM524308 CUI524302:CUI524308 DEE524302:DEE524308 DOA524302:DOA524308 DXW524302:DXW524308 EHS524302:EHS524308 ERO524302:ERO524308 FBK524302:FBK524308 FLG524302:FLG524308 FVC524302:FVC524308 GEY524302:GEY524308 GOU524302:GOU524308 GYQ524302:GYQ524308 HIM524302:HIM524308 HSI524302:HSI524308 ICE524302:ICE524308 IMA524302:IMA524308 IVW524302:IVW524308 JFS524302:JFS524308 JPO524302:JPO524308 JZK524302:JZK524308 KJG524302:KJG524308 KTC524302:KTC524308 LCY524302:LCY524308 LMU524302:LMU524308 LWQ524302:LWQ524308 MGM524302:MGM524308 MQI524302:MQI524308 NAE524302:NAE524308 NKA524302:NKA524308 NTW524302:NTW524308 ODS524302:ODS524308 ONO524302:ONO524308 OXK524302:OXK524308 PHG524302:PHG524308 PRC524302:PRC524308 QAY524302:QAY524308 QKU524302:QKU524308 QUQ524302:QUQ524308 REM524302:REM524308 ROI524302:ROI524308 RYE524302:RYE524308 SIA524302:SIA524308 SRW524302:SRW524308 TBS524302:TBS524308 TLO524302:TLO524308 TVK524302:TVK524308 UFG524302:UFG524308 UPC524302:UPC524308 UYY524302:UYY524308 VIU524302:VIU524308 VSQ524302:VSQ524308 WCM524302:WCM524308 WMI524302:WMI524308 WWE524302:WWE524308 W589838:W589844 JS589838:JS589844 TO589838:TO589844 ADK589838:ADK589844 ANG589838:ANG589844 AXC589838:AXC589844 BGY589838:BGY589844 BQU589838:BQU589844 CAQ589838:CAQ589844 CKM589838:CKM589844 CUI589838:CUI589844 DEE589838:DEE589844 DOA589838:DOA589844 DXW589838:DXW589844 EHS589838:EHS589844 ERO589838:ERO589844 FBK589838:FBK589844 FLG589838:FLG589844 FVC589838:FVC589844 GEY589838:GEY589844 GOU589838:GOU589844 GYQ589838:GYQ589844 HIM589838:HIM589844 HSI589838:HSI589844 ICE589838:ICE589844 IMA589838:IMA589844 IVW589838:IVW589844 JFS589838:JFS589844 JPO589838:JPO589844 JZK589838:JZK589844 KJG589838:KJG589844 KTC589838:KTC589844 LCY589838:LCY589844 LMU589838:LMU589844 LWQ589838:LWQ589844 MGM589838:MGM589844 MQI589838:MQI589844 NAE589838:NAE589844 NKA589838:NKA589844 NTW589838:NTW589844 ODS589838:ODS589844 ONO589838:ONO589844 OXK589838:OXK589844 PHG589838:PHG589844 PRC589838:PRC589844 QAY589838:QAY589844 QKU589838:QKU589844 QUQ589838:QUQ589844 REM589838:REM589844 ROI589838:ROI589844 RYE589838:RYE589844 SIA589838:SIA589844 SRW589838:SRW589844 TBS589838:TBS589844 TLO589838:TLO589844 TVK589838:TVK589844 UFG589838:UFG589844 UPC589838:UPC589844 UYY589838:UYY589844 VIU589838:VIU589844 VSQ589838:VSQ589844 WCM589838:WCM589844 WMI589838:WMI589844 WWE589838:WWE589844 W655374:W655380 JS655374:JS655380 TO655374:TO655380 ADK655374:ADK655380 ANG655374:ANG655380 AXC655374:AXC655380 BGY655374:BGY655380 BQU655374:BQU655380 CAQ655374:CAQ655380 CKM655374:CKM655380 CUI655374:CUI655380 DEE655374:DEE655380 DOA655374:DOA655380 DXW655374:DXW655380 EHS655374:EHS655380 ERO655374:ERO655380 FBK655374:FBK655380 FLG655374:FLG655380 FVC655374:FVC655380 GEY655374:GEY655380 GOU655374:GOU655380 GYQ655374:GYQ655380 HIM655374:HIM655380 HSI655374:HSI655380 ICE655374:ICE655380 IMA655374:IMA655380 IVW655374:IVW655380 JFS655374:JFS655380 JPO655374:JPO655380 JZK655374:JZK655380 KJG655374:KJG655380 KTC655374:KTC655380 LCY655374:LCY655380 LMU655374:LMU655380 LWQ655374:LWQ655380 MGM655374:MGM655380 MQI655374:MQI655380 NAE655374:NAE655380 NKA655374:NKA655380 NTW655374:NTW655380 ODS655374:ODS655380 ONO655374:ONO655380 OXK655374:OXK655380 PHG655374:PHG655380 PRC655374:PRC655380 QAY655374:QAY655380 QKU655374:QKU655380 QUQ655374:QUQ655380 REM655374:REM655380 ROI655374:ROI655380 RYE655374:RYE655380 SIA655374:SIA655380 SRW655374:SRW655380 TBS655374:TBS655380 TLO655374:TLO655380 TVK655374:TVK655380 UFG655374:UFG655380 UPC655374:UPC655380 UYY655374:UYY655380 VIU655374:VIU655380 VSQ655374:VSQ655380 WCM655374:WCM655380 WMI655374:WMI655380 WWE655374:WWE655380 W720910:W720916 JS720910:JS720916 TO720910:TO720916 ADK720910:ADK720916 ANG720910:ANG720916 AXC720910:AXC720916 BGY720910:BGY720916 BQU720910:BQU720916 CAQ720910:CAQ720916 CKM720910:CKM720916 CUI720910:CUI720916 DEE720910:DEE720916 DOA720910:DOA720916 DXW720910:DXW720916 EHS720910:EHS720916 ERO720910:ERO720916 FBK720910:FBK720916 FLG720910:FLG720916 FVC720910:FVC720916 GEY720910:GEY720916 GOU720910:GOU720916 GYQ720910:GYQ720916 HIM720910:HIM720916 HSI720910:HSI720916 ICE720910:ICE720916 IMA720910:IMA720916 IVW720910:IVW720916 JFS720910:JFS720916 JPO720910:JPO720916 JZK720910:JZK720916 KJG720910:KJG720916 KTC720910:KTC720916 LCY720910:LCY720916 LMU720910:LMU720916 LWQ720910:LWQ720916 MGM720910:MGM720916 MQI720910:MQI720916 NAE720910:NAE720916 NKA720910:NKA720916 NTW720910:NTW720916 ODS720910:ODS720916 ONO720910:ONO720916 OXK720910:OXK720916 PHG720910:PHG720916 PRC720910:PRC720916 QAY720910:QAY720916 QKU720910:QKU720916 QUQ720910:QUQ720916 REM720910:REM720916 ROI720910:ROI720916 RYE720910:RYE720916 SIA720910:SIA720916 SRW720910:SRW720916 TBS720910:TBS720916 TLO720910:TLO720916 TVK720910:TVK720916 UFG720910:UFG720916 UPC720910:UPC720916 UYY720910:UYY720916 VIU720910:VIU720916 VSQ720910:VSQ720916 WCM720910:WCM720916 WMI720910:WMI720916 WWE720910:WWE720916 W786446:W786452 JS786446:JS786452 TO786446:TO786452 ADK786446:ADK786452 ANG786446:ANG786452 AXC786446:AXC786452 BGY786446:BGY786452 BQU786446:BQU786452 CAQ786446:CAQ786452 CKM786446:CKM786452 CUI786446:CUI786452 DEE786446:DEE786452 DOA786446:DOA786452 DXW786446:DXW786452 EHS786446:EHS786452 ERO786446:ERO786452 FBK786446:FBK786452 FLG786446:FLG786452 FVC786446:FVC786452 GEY786446:GEY786452 GOU786446:GOU786452 GYQ786446:GYQ786452 HIM786446:HIM786452 HSI786446:HSI786452 ICE786446:ICE786452 IMA786446:IMA786452 IVW786446:IVW786452 JFS786446:JFS786452 JPO786446:JPO786452 JZK786446:JZK786452 KJG786446:KJG786452 KTC786446:KTC786452 LCY786446:LCY786452 LMU786446:LMU786452 LWQ786446:LWQ786452 MGM786446:MGM786452 MQI786446:MQI786452 NAE786446:NAE786452 NKA786446:NKA786452 NTW786446:NTW786452 ODS786446:ODS786452 ONO786446:ONO786452 OXK786446:OXK786452 PHG786446:PHG786452 PRC786446:PRC786452 QAY786446:QAY786452 QKU786446:QKU786452 QUQ786446:QUQ786452 REM786446:REM786452 ROI786446:ROI786452 RYE786446:RYE786452 SIA786446:SIA786452 SRW786446:SRW786452 TBS786446:TBS786452 TLO786446:TLO786452 TVK786446:TVK786452 UFG786446:UFG786452 UPC786446:UPC786452 UYY786446:UYY786452 VIU786446:VIU786452 VSQ786446:VSQ786452 WCM786446:WCM786452 WMI786446:WMI786452 WWE786446:WWE786452 W851982:W851988 JS851982:JS851988 TO851982:TO851988 ADK851982:ADK851988 ANG851982:ANG851988 AXC851982:AXC851988 BGY851982:BGY851988 BQU851982:BQU851988 CAQ851982:CAQ851988 CKM851982:CKM851988 CUI851982:CUI851988 DEE851982:DEE851988 DOA851982:DOA851988 DXW851982:DXW851988 EHS851982:EHS851988 ERO851982:ERO851988 FBK851982:FBK851988 FLG851982:FLG851988 FVC851982:FVC851988 GEY851982:GEY851988 GOU851982:GOU851988 GYQ851982:GYQ851988 HIM851982:HIM851988 HSI851982:HSI851988 ICE851982:ICE851988 IMA851982:IMA851988 IVW851982:IVW851988 JFS851982:JFS851988 JPO851982:JPO851988 JZK851982:JZK851988 KJG851982:KJG851988 KTC851982:KTC851988 LCY851982:LCY851988 LMU851982:LMU851988 LWQ851982:LWQ851988 MGM851982:MGM851988 MQI851982:MQI851988 NAE851982:NAE851988 NKA851982:NKA851988 NTW851982:NTW851988 ODS851982:ODS851988 ONO851982:ONO851988 OXK851982:OXK851988 PHG851982:PHG851988 PRC851982:PRC851988 QAY851982:QAY851988 QKU851982:QKU851988 QUQ851982:QUQ851988 REM851982:REM851988 ROI851982:ROI851988 RYE851982:RYE851988 SIA851982:SIA851988 SRW851982:SRW851988 TBS851982:TBS851988 TLO851982:TLO851988 TVK851982:TVK851988 UFG851982:UFG851988 UPC851982:UPC851988 UYY851982:UYY851988 VIU851982:VIU851988 VSQ851982:VSQ851988 WCM851982:WCM851988 WMI851982:WMI851988 WWE851982:WWE851988 W917518:W917524 JS917518:JS917524 TO917518:TO917524 ADK917518:ADK917524 ANG917518:ANG917524 AXC917518:AXC917524 BGY917518:BGY917524 BQU917518:BQU917524 CAQ917518:CAQ917524 CKM917518:CKM917524 CUI917518:CUI917524 DEE917518:DEE917524 DOA917518:DOA917524 DXW917518:DXW917524 EHS917518:EHS917524 ERO917518:ERO917524 FBK917518:FBK917524 FLG917518:FLG917524 FVC917518:FVC917524 GEY917518:GEY917524 GOU917518:GOU917524 GYQ917518:GYQ917524 HIM917518:HIM917524 HSI917518:HSI917524 ICE917518:ICE917524 IMA917518:IMA917524 IVW917518:IVW917524 JFS917518:JFS917524 JPO917518:JPO917524 JZK917518:JZK917524 KJG917518:KJG917524 KTC917518:KTC917524 LCY917518:LCY917524 LMU917518:LMU917524 LWQ917518:LWQ917524 MGM917518:MGM917524 MQI917518:MQI917524 NAE917518:NAE917524 NKA917518:NKA917524 NTW917518:NTW917524 ODS917518:ODS917524 ONO917518:ONO917524 OXK917518:OXK917524 PHG917518:PHG917524 PRC917518:PRC917524 QAY917518:QAY917524 QKU917518:QKU917524 QUQ917518:QUQ917524 REM917518:REM917524 ROI917518:ROI917524 RYE917518:RYE917524 SIA917518:SIA917524 SRW917518:SRW917524 TBS917518:TBS917524 TLO917518:TLO917524 TVK917518:TVK917524 UFG917518:UFG917524 UPC917518:UPC917524 UYY917518:UYY917524 VIU917518:VIU917524 VSQ917518:VSQ917524 WCM917518:WCM917524 WMI917518:WMI917524 WWE917518:WWE917524 W983054:W983060 JS983054:JS983060 TO983054:TO983060 ADK983054:ADK983060 ANG983054:ANG983060 AXC983054:AXC983060 BGY983054:BGY983060 BQU983054:BQU983060 CAQ983054:CAQ983060 CKM983054:CKM983060 CUI983054:CUI983060 DEE983054:DEE983060 DOA983054:DOA983060 DXW983054:DXW983060 EHS983054:EHS983060 ERO983054:ERO983060 FBK983054:FBK983060 FLG983054:FLG983060 FVC983054:FVC983060 GEY983054:GEY983060 GOU983054:GOU983060 GYQ983054:GYQ983060 HIM983054:HIM983060 HSI983054:HSI983060 ICE983054:ICE983060 IMA983054:IMA983060 IVW983054:IVW983060 JFS983054:JFS983060 JPO983054:JPO983060 JZK983054:JZK983060 KJG983054:KJG983060 KTC983054:KTC983060 LCY983054:LCY983060 LMU983054:LMU983060 LWQ983054:LWQ983060 MGM983054:MGM983060 MQI983054:MQI983060 NAE983054:NAE983060 NKA983054:NKA983060 NTW983054:NTW983060 ODS983054:ODS983060 ONO983054:ONO983060 OXK983054:OXK983060 PHG983054:PHG983060 PRC983054:PRC983060 QAY983054:QAY983060 QKU983054:QKU983060 QUQ983054:QUQ983060 REM983054:REM983060 ROI983054:ROI983060 RYE983054:RYE983060 SIA983054:SIA983060 SRW983054:SRW983060 TBS983054:TBS983060 TLO983054:TLO983060 TVK983054:TVK983060 UFG983054:UFG983060 UPC983054:UPC983060 UYY983054:UYY983060 VIU983054:VIU983060 VSQ983054:VSQ983060 WCM983054:WCM983060 TO18:TO24 JS18:JS24 WWE18:WWE24 WMI18:WMI24 WCM18:WCM24 VSQ18:VSQ24 VIU18:VIU24 UYY18:UYY24 UPC18:UPC24 UFG18:UFG24 TVK18:TVK24 TLO18:TLO24 TBS18:TBS24 SRW18:SRW24 SIA18:SIA24 RYE18:RYE24 ROI18:ROI24 REM18:REM24 QUQ18:QUQ24 QKU18:QKU24 QAY18:QAY24 PRC18:PRC24 PHG18:PHG24 OXK18:OXK24 ONO18:ONO24 ODS18:ODS24 NTW18:NTW24 NKA18:NKA24 NAE18:NAE24 MQI18:MQI24 MGM18:MGM24 LWQ18:LWQ24 LMU18:LMU24 LCY18:LCY24 KTC18:KTC24 KJG18:KJG24 JZK18:JZK24 JPO18:JPO24 JFS18:JFS24 IVW18:IVW24 IMA18:IMA24 ICE18:ICE24 HSI18:HSI24 HIM18:HIM24 GYQ18:GYQ24 GOU18:GOU24 GEY18:GEY24 FVC18:FVC24 FLG18:FLG24 FBK18:FBK24 ERO18:ERO24 EHS18:EHS24 DXW18:DXW24 DOA18:DOA24 DEE18:DEE24 CUI18:CUI24 CKM18:CKM24 CAQ18:CAQ24 BQU18:BQU24 BGY18:BGY24 AXC18:AXC24 ANG18:ANG24 ADK18:ADK24">
      <formula1>900</formula1>
    </dataValidation>
    <dataValidation type="list" allowBlank="1" showInputMessage="1" showErrorMessage="1" errorTitle="Ошибка" error="Выберите значение из списка" sqref="WVU98306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JI24 M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R65557 JN65556:JN65557 TJ65556:TJ65557 ADF65556:ADF65557 ANB65556:ANB65557 AWX65556:AWX65557 BGT65556:BGT65557 BQP65556:BQP65557 CAL65556:CAL65557 CKH65556:CKH65557 CUD65556:CUD65557 DDZ65556:DDZ65557 DNV65556:DNV65557 DXR65556:DXR65557 EHN65556:EHN65557 ERJ65556:ERJ65557 FBF65556:FBF65557 FLB65556:FLB65557 FUX65556:FUX65557 GET65556:GET65557 GOP65556:GOP65557 GYL65556:GYL65557 HIH65556:HIH65557 HSD65556:HSD65557 IBZ65556:IBZ65557 ILV65556:ILV65557 IVR65556:IVR65557 JFN65556:JFN65557 JPJ65556:JPJ65557 JZF65556:JZF65557 KJB65556:KJB65557 KSX65556:KSX65557 LCT65556:LCT65557 LMP65556:LMP65557 LWL65556:LWL65557 MGH65556:MGH65557 MQD65556:MQD65557 MZZ65556:MZZ65557 NJV65556:NJV65557 NTR65556:NTR65557 ODN65556:ODN65557 ONJ65556:ONJ65557 OXF65556:OXF65557 PHB65556:PHB65557 PQX65556:PQX65557 QAT65556:QAT65557 QKP65556:QKP65557 QUL65556:QUL65557 REH65556:REH65557 ROD65556:ROD65557 RXZ65556:RXZ65557 SHV65556:SHV65557 SRR65556:SRR65557 TBN65556:TBN65557 TLJ65556:TLJ65557 TVF65556:TVF65557 UFB65556:UFB65557 UOX65556:UOX65557 UYT65556:UYT65557 VIP65556:VIP65557 VSL65556:VSL65557 WCH65556:WCH65557 WMD65556:WMD65557 WVZ65556:WVZ65557 R131092:R131093 JN131092:JN131093 TJ131092:TJ131093 ADF131092:ADF131093 ANB131092:ANB131093 AWX131092:AWX131093 BGT131092:BGT131093 BQP131092:BQP131093 CAL131092:CAL131093 CKH131092:CKH131093 CUD131092:CUD131093 DDZ131092:DDZ131093 DNV131092:DNV131093 DXR131092:DXR131093 EHN131092:EHN131093 ERJ131092:ERJ131093 FBF131092:FBF131093 FLB131092:FLB131093 FUX131092:FUX131093 GET131092:GET131093 GOP131092:GOP131093 GYL131092:GYL131093 HIH131092:HIH131093 HSD131092:HSD131093 IBZ131092:IBZ131093 ILV131092:ILV131093 IVR131092:IVR131093 JFN131092:JFN131093 JPJ131092:JPJ131093 JZF131092:JZF131093 KJB131092:KJB131093 KSX131092:KSX131093 LCT131092:LCT131093 LMP131092:LMP131093 LWL131092:LWL131093 MGH131092:MGH131093 MQD131092:MQD131093 MZZ131092:MZZ131093 NJV131092:NJV131093 NTR131092:NTR131093 ODN131092:ODN131093 ONJ131092:ONJ131093 OXF131092:OXF131093 PHB131092:PHB131093 PQX131092:PQX131093 QAT131092:QAT131093 QKP131092:QKP131093 QUL131092:QUL131093 REH131092:REH131093 ROD131092:ROD131093 RXZ131092:RXZ131093 SHV131092:SHV131093 SRR131092:SRR131093 TBN131092:TBN131093 TLJ131092:TLJ131093 TVF131092:TVF131093 UFB131092:UFB131093 UOX131092:UOX131093 UYT131092:UYT131093 VIP131092:VIP131093 VSL131092:VSL131093 WCH131092:WCH131093 WMD131092:WMD131093 WVZ131092:WVZ131093 R196628:R196629 JN196628:JN196629 TJ196628:TJ196629 ADF196628:ADF196629 ANB196628:ANB196629 AWX196628:AWX196629 BGT196628:BGT196629 BQP196628:BQP196629 CAL196628:CAL196629 CKH196628:CKH196629 CUD196628:CUD196629 DDZ196628:DDZ196629 DNV196628:DNV196629 DXR196628:DXR196629 EHN196628:EHN196629 ERJ196628:ERJ196629 FBF196628:FBF196629 FLB196628:FLB196629 FUX196628:FUX196629 GET196628:GET196629 GOP196628:GOP196629 GYL196628:GYL196629 HIH196628:HIH196629 HSD196628:HSD196629 IBZ196628:IBZ196629 ILV196628:ILV196629 IVR196628:IVR196629 JFN196628:JFN196629 JPJ196628:JPJ196629 JZF196628:JZF196629 KJB196628:KJB196629 KSX196628:KSX196629 LCT196628:LCT196629 LMP196628:LMP196629 LWL196628:LWL196629 MGH196628:MGH196629 MQD196628:MQD196629 MZZ196628:MZZ196629 NJV196628:NJV196629 NTR196628:NTR196629 ODN196628:ODN196629 ONJ196628:ONJ196629 OXF196628:OXF196629 PHB196628:PHB196629 PQX196628:PQX196629 QAT196628:QAT196629 QKP196628:QKP196629 QUL196628:QUL196629 REH196628:REH196629 ROD196628:ROD196629 RXZ196628:RXZ196629 SHV196628:SHV196629 SRR196628:SRR196629 TBN196628:TBN196629 TLJ196628:TLJ196629 TVF196628:TVF196629 UFB196628:UFB196629 UOX196628:UOX196629 UYT196628:UYT196629 VIP196628:VIP196629 VSL196628:VSL196629 WCH196628:WCH196629 WMD196628:WMD196629 WVZ196628:WVZ196629 R262164:R262165 JN262164:JN262165 TJ262164:TJ262165 ADF262164:ADF262165 ANB262164:ANB262165 AWX262164:AWX262165 BGT262164:BGT262165 BQP262164:BQP262165 CAL262164:CAL262165 CKH262164:CKH262165 CUD262164:CUD262165 DDZ262164:DDZ262165 DNV262164:DNV262165 DXR262164:DXR262165 EHN262164:EHN262165 ERJ262164:ERJ262165 FBF262164:FBF262165 FLB262164:FLB262165 FUX262164:FUX262165 GET262164:GET262165 GOP262164:GOP262165 GYL262164:GYL262165 HIH262164:HIH262165 HSD262164:HSD262165 IBZ262164:IBZ262165 ILV262164:ILV262165 IVR262164:IVR262165 JFN262164:JFN262165 JPJ262164:JPJ262165 JZF262164:JZF262165 KJB262164:KJB262165 KSX262164:KSX262165 LCT262164:LCT262165 LMP262164:LMP262165 LWL262164:LWL262165 MGH262164:MGH262165 MQD262164:MQD262165 MZZ262164:MZZ262165 NJV262164:NJV262165 NTR262164:NTR262165 ODN262164:ODN262165 ONJ262164:ONJ262165 OXF262164:OXF262165 PHB262164:PHB262165 PQX262164:PQX262165 QAT262164:QAT262165 QKP262164:QKP262165 QUL262164:QUL262165 REH262164:REH262165 ROD262164:ROD262165 RXZ262164:RXZ262165 SHV262164:SHV262165 SRR262164:SRR262165 TBN262164:TBN262165 TLJ262164:TLJ262165 TVF262164:TVF262165 UFB262164:UFB262165 UOX262164:UOX262165 UYT262164:UYT262165 VIP262164:VIP262165 VSL262164:VSL262165 WCH262164:WCH262165 WMD262164:WMD262165 WVZ262164:WVZ262165 R327700:R327701 JN327700:JN327701 TJ327700:TJ327701 ADF327700:ADF327701 ANB327700:ANB327701 AWX327700:AWX327701 BGT327700:BGT327701 BQP327700:BQP327701 CAL327700:CAL327701 CKH327700:CKH327701 CUD327700:CUD327701 DDZ327700:DDZ327701 DNV327700:DNV327701 DXR327700:DXR327701 EHN327700:EHN327701 ERJ327700:ERJ327701 FBF327700:FBF327701 FLB327700:FLB327701 FUX327700:FUX327701 GET327700:GET327701 GOP327700:GOP327701 GYL327700:GYL327701 HIH327700:HIH327701 HSD327700:HSD327701 IBZ327700:IBZ327701 ILV327700:ILV327701 IVR327700:IVR327701 JFN327700:JFN327701 JPJ327700:JPJ327701 JZF327700:JZF327701 KJB327700:KJB327701 KSX327700:KSX327701 LCT327700:LCT327701 LMP327700:LMP327701 LWL327700:LWL327701 MGH327700:MGH327701 MQD327700:MQD327701 MZZ327700:MZZ327701 NJV327700:NJV327701 NTR327700:NTR327701 ODN327700:ODN327701 ONJ327700:ONJ327701 OXF327700:OXF327701 PHB327700:PHB327701 PQX327700:PQX327701 QAT327700:QAT327701 QKP327700:QKP327701 QUL327700:QUL327701 REH327700:REH327701 ROD327700:ROD327701 RXZ327700:RXZ327701 SHV327700:SHV327701 SRR327700:SRR327701 TBN327700:TBN327701 TLJ327700:TLJ327701 TVF327700:TVF327701 UFB327700:UFB327701 UOX327700:UOX327701 UYT327700:UYT327701 VIP327700:VIP327701 VSL327700:VSL327701 WCH327700:WCH327701 WMD327700:WMD327701 WVZ327700:WVZ327701 R393236:R393237 JN393236:JN393237 TJ393236:TJ393237 ADF393236:ADF393237 ANB393236:ANB393237 AWX393236:AWX393237 BGT393236:BGT393237 BQP393236:BQP393237 CAL393236:CAL393237 CKH393236:CKH393237 CUD393236:CUD393237 DDZ393236:DDZ393237 DNV393236:DNV393237 DXR393236:DXR393237 EHN393236:EHN393237 ERJ393236:ERJ393237 FBF393236:FBF393237 FLB393236:FLB393237 FUX393236:FUX393237 GET393236:GET393237 GOP393236:GOP393237 GYL393236:GYL393237 HIH393236:HIH393237 HSD393236:HSD393237 IBZ393236:IBZ393237 ILV393236:ILV393237 IVR393236:IVR393237 JFN393236:JFN393237 JPJ393236:JPJ393237 JZF393236:JZF393237 KJB393236:KJB393237 KSX393236:KSX393237 LCT393236:LCT393237 LMP393236:LMP393237 LWL393236:LWL393237 MGH393236:MGH393237 MQD393236:MQD393237 MZZ393236:MZZ393237 NJV393236:NJV393237 NTR393236:NTR393237 ODN393236:ODN393237 ONJ393236:ONJ393237 OXF393236:OXF393237 PHB393236:PHB393237 PQX393236:PQX393237 QAT393236:QAT393237 QKP393236:QKP393237 QUL393236:QUL393237 REH393236:REH393237 ROD393236:ROD393237 RXZ393236:RXZ393237 SHV393236:SHV393237 SRR393236:SRR393237 TBN393236:TBN393237 TLJ393236:TLJ393237 TVF393236:TVF393237 UFB393236:UFB393237 UOX393236:UOX393237 UYT393236:UYT393237 VIP393236:VIP393237 VSL393236:VSL393237 WCH393236:WCH393237 WMD393236:WMD393237 WVZ393236:WVZ393237 R458772:R458773 JN458772:JN458773 TJ458772:TJ458773 ADF458772:ADF458773 ANB458772:ANB458773 AWX458772:AWX458773 BGT458772:BGT458773 BQP458772:BQP458773 CAL458772:CAL458773 CKH458772:CKH458773 CUD458772:CUD458773 DDZ458772:DDZ458773 DNV458772:DNV458773 DXR458772:DXR458773 EHN458772:EHN458773 ERJ458772:ERJ458773 FBF458772:FBF458773 FLB458772:FLB458773 FUX458772:FUX458773 GET458772:GET458773 GOP458772:GOP458773 GYL458772:GYL458773 HIH458772:HIH458773 HSD458772:HSD458773 IBZ458772:IBZ458773 ILV458772:ILV458773 IVR458772:IVR458773 JFN458772:JFN458773 JPJ458772:JPJ458773 JZF458772:JZF458773 KJB458772:KJB458773 KSX458772:KSX458773 LCT458772:LCT458773 LMP458772:LMP458773 LWL458772:LWL458773 MGH458772:MGH458773 MQD458772:MQD458773 MZZ458772:MZZ458773 NJV458772:NJV458773 NTR458772:NTR458773 ODN458772:ODN458773 ONJ458772:ONJ458773 OXF458772:OXF458773 PHB458772:PHB458773 PQX458772:PQX458773 QAT458772:QAT458773 QKP458772:QKP458773 QUL458772:QUL458773 REH458772:REH458773 ROD458772:ROD458773 RXZ458772:RXZ458773 SHV458772:SHV458773 SRR458772:SRR458773 TBN458772:TBN458773 TLJ458772:TLJ458773 TVF458772:TVF458773 UFB458772:UFB458773 UOX458772:UOX458773 UYT458772:UYT458773 VIP458772:VIP458773 VSL458772:VSL458773 WCH458772:WCH458773 WMD458772:WMD458773 WVZ458772:WVZ458773 R524308:R524309 JN524308:JN524309 TJ524308:TJ524309 ADF524308:ADF524309 ANB524308:ANB524309 AWX524308:AWX524309 BGT524308:BGT524309 BQP524308:BQP524309 CAL524308:CAL524309 CKH524308:CKH524309 CUD524308:CUD524309 DDZ524308:DDZ524309 DNV524308:DNV524309 DXR524308:DXR524309 EHN524308:EHN524309 ERJ524308:ERJ524309 FBF524308:FBF524309 FLB524308:FLB524309 FUX524308:FUX524309 GET524308:GET524309 GOP524308:GOP524309 GYL524308:GYL524309 HIH524308:HIH524309 HSD524308:HSD524309 IBZ524308:IBZ524309 ILV524308:ILV524309 IVR524308:IVR524309 JFN524308:JFN524309 JPJ524308:JPJ524309 JZF524308:JZF524309 KJB524308:KJB524309 KSX524308:KSX524309 LCT524308:LCT524309 LMP524308:LMP524309 LWL524308:LWL524309 MGH524308:MGH524309 MQD524308:MQD524309 MZZ524308:MZZ524309 NJV524308:NJV524309 NTR524308:NTR524309 ODN524308:ODN524309 ONJ524308:ONJ524309 OXF524308:OXF524309 PHB524308:PHB524309 PQX524308:PQX524309 QAT524308:QAT524309 QKP524308:QKP524309 QUL524308:QUL524309 REH524308:REH524309 ROD524308:ROD524309 RXZ524308:RXZ524309 SHV524308:SHV524309 SRR524308:SRR524309 TBN524308:TBN524309 TLJ524308:TLJ524309 TVF524308:TVF524309 UFB524308:UFB524309 UOX524308:UOX524309 UYT524308:UYT524309 VIP524308:VIP524309 VSL524308:VSL524309 WCH524308:WCH524309 WMD524308:WMD524309 WVZ524308:WVZ524309 R589844:R589845 JN589844:JN589845 TJ589844:TJ589845 ADF589844:ADF589845 ANB589844:ANB589845 AWX589844:AWX589845 BGT589844:BGT589845 BQP589844:BQP589845 CAL589844:CAL589845 CKH589844:CKH589845 CUD589844:CUD589845 DDZ589844:DDZ589845 DNV589844:DNV589845 DXR589844:DXR589845 EHN589844:EHN589845 ERJ589844:ERJ589845 FBF589844:FBF589845 FLB589844:FLB589845 FUX589844:FUX589845 GET589844:GET589845 GOP589844:GOP589845 GYL589844:GYL589845 HIH589844:HIH589845 HSD589844:HSD589845 IBZ589844:IBZ589845 ILV589844:ILV589845 IVR589844:IVR589845 JFN589844:JFN589845 JPJ589844:JPJ589845 JZF589844:JZF589845 KJB589844:KJB589845 KSX589844:KSX589845 LCT589844:LCT589845 LMP589844:LMP589845 LWL589844:LWL589845 MGH589844:MGH589845 MQD589844:MQD589845 MZZ589844:MZZ589845 NJV589844:NJV589845 NTR589844:NTR589845 ODN589844:ODN589845 ONJ589844:ONJ589845 OXF589844:OXF589845 PHB589844:PHB589845 PQX589844:PQX589845 QAT589844:QAT589845 QKP589844:QKP589845 QUL589844:QUL589845 REH589844:REH589845 ROD589844:ROD589845 RXZ589844:RXZ589845 SHV589844:SHV589845 SRR589844:SRR589845 TBN589844:TBN589845 TLJ589844:TLJ589845 TVF589844:TVF589845 UFB589844:UFB589845 UOX589844:UOX589845 UYT589844:UYT589845 VIP589844:VIP589845 VSL589844:VSL589845 WCH589844:WCH589845 WMD589844:WMD589845 WVZ589844:WVZ589845 R655380:R655381 JN655380:JN655381 TJ655380:TJ655381 ADF655380:ADF655381 ANB655380:ANB655381 AWX655380:AWX655381 BGT655380:BGT655381 BQP655380:BQP655381 CAL655380:CAL655381 CKH655380:CKH655381 CUD655380:CUD655381 DDZ655380:DDZ655381 DNV655380:DNV655381 DXR655380:DXR655381 EHN655380:EHN655381 ERJ655380:ERJ655381 FBF655380:FBF655381 FLB655380:FLB655381 FUX655380:FUX655381 GET655380:GET655381 GOP655380:GOP655381 GYL655380:GYL655381 HIH655380:HIH655381 HSD655380:HSD655381 IBZ655380:IBZ655381 ILV655380:ILV655381 IVR655380:IVR655381 JFN655380:JFN655381 JPJ655380:JPJ655381 JZF655380:JZF655381 KJB655380:KJB655381 KSX655380:KSX655381 LCT655380:LCT655381 LMP655380:LMP655381 LWL655380:LWL655381 MGH655380:MGH655381 MQD655380:MQD655381 MZZ655380:MZZ655381 NJV655380:NJV655381 NTR655380:NTR655381 ODN655380:ODN655381 ONJ655380:ONJ655381 OXF655380:OXF655381 PHB655380:PHB655381 PQX655380:PQX655381 QAT655380:QAT655381 QKP655380:QKP655381 QUL655380:QUL655381 REH655380:REH655381 ROD655380:ROD655381 RXZ655380:RXZ655381 SHV655380:SHV655381 SRR655380:SRR655381 TBN655380:TBN655381 TLJ655380:TLJ655381 TVF655380:TVF655381 UFB655380:UFB655381 UOX655380:UOX655381 UYT655380:UYT655381 VIP655380:VIP655381 VSL655380:VSL655381 WCH655380:WCH655381 WMD655380:WMD655381 WVZ655380:WVZ655381 R720916:R720917 JN720916:JN720917 TJ720916:TJ720917 ADF720916:ADF720917 ANB720916:ANB720917 AWX720916:AWX720917 BGT720916:BGT720917 BQP720916:BQP720917 CAL720916:CAL720917 CKH720916:CKH720917 CUD720916:CUD720917 DDZ720916:DDZ720917 DNV720916:DNV720917 DXR720916:DXR720917 EHN720916:EHN720917 ERJ720916:ERJ720917 FBF720916:FBF720917 FLB720916:FLB720917 FUX720916:FUX720917 GET720916:GET720917 GOP720916:GOP720917 GYL720916:GYL720917 HIH720916:HIH720917 HSD720916:HSD720917 IBZ720916:IBZ720917 ILV720916:ILV720917 IVR720916:IVR720917 JFN720916:JFN720917 JPJ720916:JPJ720917 JZF720916:JZF720917 KJB720916:KJB720917 KSX720916:KSX720917 LCT720916:LCT720917 LMP720916:LMP720917 LWL720916:LWL720917 MGH720916:MGH720917 MQD720916:MQD720917 MZZ720916:MZZ720917 NJV720916:NJV720917 NTR720916:NTR720917 ODN720916:ODN720917 ONJ720916:ONJ720917 OXF720916:OXF720917 PHB720916:PHB720917 PQX720916:PQX720917 QAT720916:QAT720917 QKP720916:QKP720917 QUL720916:QUL720917 REH720916:REH720917 ROD720916:ROD720917 RXZ720916:RXZ720917 SHV720916:SHV720917 SRR720916:SRR720917 TBN720916:TBN720917 TLJ720916:TLJ720917 TVF720916:TVF720917 UFB720916:UFB720917 UOX720916:UOX720917 UYT720916:UYT720917 VIP720916:VIP720917 VSL720916:VSL720917 WCH720916:WCH720917 WMD720916:WMD720917 WVZ720916:WVZ720917 R786452:R786453 JN786452:JN786453 TJ786452:TJ786453 ADF786452:ADF786453 ANB786452:ANB786453 AWX786452:AWX786453 BGT786452:BGT786453 BQP786452:BQP786453 CAL786452:CAL786453 CKH786452:CKH786453 CUD786452:CUD786453 DDZ786452:DDZ786453 DNV786452:DNV786453 DXR786452:DXR786453 EHN786452:EHN786453 ERJ786452:ERJ786453 FBF786452:FBF786453 FLB786452:FLB786453 FUX786452:FUX786453 GET786452:GET786453 GOP786452:GOP786453 GYL786452:GYL786453 HIH786452:HIH786453 HSD786452:HSD786453 IBZ786452:IBZ786453 ILV786452:ILV786453 IVR786452:IVR786453 JFN786452:JFN786453 JPJ786452:JPJ786453 JZF786452:JZF786453 KJB786452:KJB786453 KSX786452:KSX786453 LCT786452:LCT786453 LMP786452:LMP786453 LWL786452:LWL786453 MGH786452:MGH786453 MQD786452:MQD786453 MZZ786452:MZZ786453 NJV786452:NJV786453 NTR786452:NTR786453 ODN786452:ODN786453 ONJ786452:ONJ786453 OXF786452:OXF786453 PHB786452:PHB786453 PQX786452:PQX786453 QAT786452:QAT786453 QKP786452:QKP786453 QUL786452:QUL786453 REH786452:REH786453 ROD786452:ROD786453 RXZ786452:RXZ786453 SHV786452:SHV786453 SRR786452:SRR786453 TBN786452:TBN786453 TLJ786452:TLJ786453 TVF786452:TVF786453 UFB786452:UFB786453 UOX786452:UOX786453 UYT786452:UYT786453 VIP786452:VIP786453 VSL786452:VSL786453 WCH786452:WCH786453 WMD786452:WMD786453 WVZ786452:WVZ786453 R851988:R851989 JN851988:JN851989 TJ851988:TJ851989 ADF851988:ADF851989 ANB851988:ANB851989 AWX851988:AWX851989 BGT851988:BGT851989 BQP851988:BQP851989 CAL851988:CAL851989 CKH851988:CKH851989 CUD851988:CUD851989 DDZ851988:DDZ851989 DNV851988:DNV851989 DXR851988:DXR851989 EHN851988:EHN851989 ERJ851988:ERJ851989 FBF851988:FBF851989 FLB851988:FLB851989 FUX851988:FUX851989 GET851988:GET851989 GOP851988:GOP851989 GYL851988:GYL851989 HIH851988:HIH851989 HSD851988:HSD851989 IBZ851988:IBZ851989 ILV851988:ILV851989 IVR851988:IVR851989 JFN851988:JFN851989 JPJ851988:JPJ851989 JZF851988:JZF851989 KJB851988:KJB851989 KSX851988:KSX851989 LCT851988:LCT851989 LMP851988:LMP851989 LWL851988:LWL851989 MGH851988:MGH851989 MQD851988:MQD851989 MZZ851988:MZZ851989 NJV851988:NJV851989 NTR851988:NTR851989 ODN851988:ODN851989 ONJ851988:ONJ851989 OXF851988:OXF851989 PHB851988:PHB851989 PQX851988:PQX851989 QAT851988:QAT851989 QKP851988:QKP851989 QUL851988:QUL851989 REH851988:REH851989 ROD851988:ROD851989 RXZ851988:RXZ851989 SHV851988:SHV851989 SRR851988:SRR851989 TBN851988:TBN851989 TLJ851988:TLJ851989 TVF851988:TVF851989 UFB851988:UFB851989 UOX851988:UOX851989 UYT851988:UYT851989 VIP851988:VIP851989 VSL851988:VSL851989 WCH851988:WCH851989 WMD851988:WMD851989 WVZ851988:WVZ851989 R917524:R917525 JN917524:JN917525 TJ917524:TJ917525 ADF917524:ADF917525 ANB917524:ANB917525 AWX917524:AWX917525 BGT917524:BGT917525 BQP917524:BQP917525 CAL917524:CAL917525 CKH917524:CKH917525 CUD917524:CUD917525 DDZ917524:DDZ917525 DNV917524:DNV917525 DXR917524:DXR917525 EHN917524:EHN917525 ERJ917524:ERJ917525 FBF917524:FBF917525 FLB917524:FLB917525 FUX917524:FUX917525 GET917524:GET917525 GOP917524:GOP917525 GYL917524:GYL917525 HIH917524:HIH917525 HSD917524:HSD917525 IBZ917524:IBZ917525 ILV917524:ILV917525 IVR917524:IVR917525 JFN917524:JFN917525 JPJ917524:JPJ917525 JZF917524:JZF917525 KJB917524:KJB917525 KSX917524:KSX917525 LCT917524:LCT917525 LMP917524:LMP917525 LWL917524:LWL917525 MGH917524:MGH917525 MQD917524:MQD917525 MZZ917524:MZZ917525 NJV917524:NJV917525 NTR917524:NTR917525 ODN917524:ODN917525 ONJ917524:ONJ917525 OXF917524:OXF917525 PHB917524:PHB917525 PQX917524:PQX917525 QAT917524:QAT917525 QKP917524:QKP917525 QUL917524:QUL917525 REH917524:REH917525 ROD917524:ROD917525 RXZ917524:RXZ917525 SHV917524:SHV917525 SRR917524:SRR917525 TBN917524:TBN917525 TLJ917524:TLJ917525 TVF917524:TVF917525 UFB917524:UFB917525 UOX917524:UOX917525 UYT917524:UYT917525 VIP917524:VIP917525 VSL917524:VSL917525 WCH917524:WCH917525 WMD917524:WMD917525 WVZ917524:WVZ917525 R983060:R983061 JN983060:JN983061 TJ983060:TJ983061 ADF983060:ADF983061 ANB983060:ANB983061 AWX983060:AWX983061 BGT983060:BGT983061 BQP983060:BQP983061 CAL983060:CAL983061 CKH983060:CKH983061 CUD983060:CUD983061 DDZ983060:DDZ983061 DNV983060:DNV983061 DXR983060:DXR983061 EHN983060:EHN983061 ERJ983060:ERJ983061 FBF983060:FBF983061 FLB983060:FLB983061 FUX983060:FUX983061 GET983060:GET983061 GOP983060:GOP983061 GYL983060:GYL983061 HIH983060:HIH983061 HSD983060:HSD983061 IBZ983060:IBZ983061 ILV983060:ILV983061 IVR983060:IVR983061 JFN983060:JFN983061 JPJ983060:JPJ983061 JZF983060:JZF983061 KJB983060:KJB983061 KSX983060:KSX983061 LCT983060:LCT983061 LMP983060:LMP983061 LWL983060:LWL983061 MGH983060:MGH983061 MQD983060:MQD983061 MZZ983060:MZZ983061 NJV983060:NJV983061 NTR983060:NTR983061 ODN983060:ODN983061 ONJ983060:ONJ983061 OXF983060:OXF983061 PHB983060:PHB983061 PQX983060:PQX983061 QAT983060:QAT983061 QKP983060:QKP983061 QUL983060:QUL983061 REH983060:REH983061 ROD983060:ROD983061 RXZ983060:RXZ983061 SHV983060:SHV983061 SRR983060:SRR983061 TBN983060:TBN983061 TLJ983060:TLJ983061 TVF983060:TVF983061 UFB983060:UFB983061 UOX983060:UOX983061 UYT983060:UYT983061 VIP983060:VIP983061 VSL983060:VSL983061 WCH983060:WCH983061 WMD983060:WMD983061 WVZ983060:WVZ983061 WWB983060:WWB983061 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24:WWB25 WMF24:WMF25 WCJ24:WCJ25 VSN24:VSN25 VIR24:VIR25 UYV24:UYV25 UOZ24:UOZ25 UFD24:UFD25 TVH24:TVH25 TLL24:TLL25 TBP24:TBP25 SRT24:SRT25 SHX24:SHX25 RYB24:RYB25 ROF24:ROF25 REJ24:REJ25 QUN24:QUN25 QKR24:QKR25 QAV24:QAV25 PQZ24:PQZ25 PHD24:PHD25 OXH24:OXH25 ONL24:ONL25 ODP24:ODP25 NTT24:NTT25 NJX24:NJX25 NAB24:NAB25 MQF24:MQF25 MGJ24:MGJ25 LWN24:LWN25 LMR24:LMR25 LCV24:LCV25 KSZ24:KSZ25 KJD24:KJD25 JZH24:JZH25 JPL24:JPL25 JFP24:JFP25 IVT24:IVT25 ILX24:ILX25 ICB24:ICB25 HSF24:HSF25 HIJ24:HIJ25 GYN24:GYN25 GOR24:GOR25 GEV24:GEV25 FUZ24:FUZ25 FLD24:FLD25 FBH24:FBH25 ERL24:ERL25 EHP24:EHP25 DXT24:DXT25 DNX24:DNX25 DEB24:DEB25 CUF24:CUF25 CKJ24:CKJ25 CAN24:CAN25 BQR24:BQR25 BGV24:BGV25 AWZ24:AWZ25 AND24:AND25 ADH24:ADH25 TL24:TL25 JP24:JP25 T24:T25 WVZ24:WVZ25 WMD24:WMD25 WCH24:WCH25 VSL24:VSL25 VIP24:VIP25 UYT24:UYT25 UOX24:UOX25 UFB24:UFB25 TVF24:TVF25 TLJ24:TLJ25 TBN24:TBN25 SRR24:SRR25 SHV24:SHV25 RXZ24:RXZ25 ROD24:ROD25 REH24:REH25 QUL24:QUL25 QKP24:QKP25 QAT24:QAT25 PQX24:PQX25 PHB24:PHB25 OXF24:OXF25 ONJ24:ONJ25 ODN24:ODN25 NTR24:NTR25 NJV24:NJV25 MZZ24:MZZ25 MQD24:MQD25 MGH24:MGH25 LWL24:LWL25 LMP24:LMP25 LCT24:LCT25 KSX24:KSX25 KJB24:KJB25 JZF24:JZF25 JPJ24:JPJ25 JFN24:JFN25 IVR24:IVR25 ILV24:ILV25 IBZ24:IBZ25 HSD24:HSD25 HIH24:HIH25 GYL24:GYL25 GOP24:GOP25 GET24:GET25 FUX24:FUX25 FLB24:FLB25 FBF24:FBF25 ERJ24:ERJ25 EHN24:EHN25 DXR24:DXR25 DNV24:DNV25 DDZ24:DDZ25 CUD24:CUD25 CKH24:CKH25 CAL24:CAL25 BQP24:BQP25 BGT24:BGT25 AWX24:AWX25 ANB24:ANB25 ADF24:ADF25 TJ24:TJ25 JN24:JN25 R24:R25"/>
    <dataValidation allowBlank="1" showInputMessage="1" showErrorMessage="1" prompt="Для выбора выполните двойной щелчок левой клавиши мыши по соответствующей ячейке." sqref="S65556:S65557 JO65556:JO65557 TK65556:TK65557 ADG65556:ADG65557 ANC65556:ANC65557 AWY65556:AWY65557 BGU65556:BGU65557 BQQ65556:BQQ65557 CAM65556:CAM65557 CKI65556:CKI65557 CUE65556:CUE65557 DEA65556:DEA65557 DNW65556:DNW65557 DXS65556:DXS65557 EHO65556:EHO65557 ERK65556:ERK65557 FBG65556:FBG65557 FLC65556:FLC65557 FUY65556:FUY65557 GEU65556:GEU65557 GOQ65556:GOQ65557 GYM65556:GYM65557 HII65556:HII65557 HSE65556:HSE65557 ICA65556:ICA65557 ILW65556:ILW65557 IVS65556:IVS65557 JFO65556:JFO65557 JPK65556:JPK65557 JZG65556:JZG65557 KJC65556:KJC65557 KSY65556:KSY65557 LCU65556:LCU65557 LMQ65556:LMQ65557 LWM65556:LWM65557 MGI65556:MGI65557 MQE65556:MQE65557 NAA65556:NAA65557 NJW65556:NJW65557 NTS65556:NTS65557 ODO65556:ODO65557 ONK65556:ONK65557 OXG65556:OXG65557 PHC65556:PHC65557 PQY65556:PQY65557 QAU65556:QAU65557 QKQ65556:QKQ65557 QUM65556:QUM65557 REI65556:REI65557 ROE65556:ROE65557 RYA65556:RYA65557 SHW65556:SHW65557 SRS65556:SRS65557 TBO65556:TBO65557 TLK65556:TLK65557 TVG65556:TVG65557 UFC65556:UFC65557 UOY65556:UOY65557 UYU65556:UYU65557 VIQ65556:VIQ65557 VSM65556:VSM65557 WCI65556:WCI65557 WME65556:WME65557 WWA65556:WWA65557 S131092:S131093 JO131092:JO131093 TK131092:TK131093 ADG131092:ADG131093 ANC131092:ANC131093 AWY131092:AWY131093 BGU131092:BGU131093 BQQ131092:BQQ131093 CAM131092:CAM131093 CKI131092:CKI131093 CUE131092:CUE131093 DEA131092:DEA131093 DNW131092:DNW131093 DXS131092:DXS131093 EHO131092:EHO131093 ERK131092:ERK131093 FBG131092:FBG131093 FLC131092:FLC131093 FUY131092:FUY131093 GEU131092:GEU131093 GOQ131092:GOQ131093 GYM131092:GYM131093 HII131092:HII131093 HSE131092:HSE131093 ICA131092:ICA131093 ILW131092:ILW131093 IVS131092:IVS131093 JFO131092:JFO131093 JPK131092:JPK131093 JZG131092:JZG131093 KJC131092:KJC131093 KSY131092:KSY131093 LCU131092:LCU131093 LMQ131092:LMQ131093 LWM131092:LWM131093 MGI131092:MGI131093 MQE131092:MQE131093 NAA131092:NAA131093 NJW131092:NJW131093 NTS131092:NTS131093 ODO131092:ODO131093 ONK131092:ONK131093 OXG131092:OXG131093 PHC131092:PHC131093 PQY131092:PQY131093 QAU131092:QAU131093 QKQ131092:QKQ131093 QUM131092:QUM131093 REI131092:REI131093 ROE131092:ROE131093 RYA131092:RYA131093 SHW131092:SHW131093 SRS131092:SRS131093 TBO131092:TBO131093 TLK131092:TLK131093 TVG131092:TVG131093 UFC131092:UFC131093 UOY131092:UOY131093 UYU131092:UYU131093 VIQ131092:VIQ131093 VSM131092:VSM131093 WCI131092:WCI131093 WME131092:WME131093 WWA131092:WWA131093 S196628:S196629 JO196628:JO196629 TK196628:TK196629 ADG196628:ADG196629 ANC196628:ANC196629 AWY196628:AWY196629 BGU196628:BGU196629 BQQ196628:BQQ196629 CAM196628:CAM196629 CKI196628:CKI196629 CUE196628:CUE196629 DEA196628:DEA196629 DNW196628:DNW196629 DXS196628:DXS196629 EHO196628:EHO196629 ERK196628:ERK196629 FBG196628:FBG196629 FLC196628:FLC196629 FUY196628:FUY196629 GEU196628:GEU196629 GOQ196628:GOQ196629 GYM196628:GYM196629 HII196628:HII196629 HSE196628:HSE196629 ICA196628:ICA196629 ILW196628:ILW196629 IVS196628:IVS196629 JFO196628:JFO196629 JPK196628:JPK196629 JZG196628:JZG196629 KJC196628:KJC196629 KSY196628:KSY196629 LCU196628:LCU196629 LMQ196628:LMQ196629 LWM196628:LWM196629 MGI196628:MGI196629 MQE196628:MQE196629 NAA196628:NAA196629 NJW196628:NJW196629 NTS196628:NTS196629 ODO196628:ODO196629 ONK196628:ONK196629 OXG196628:OXG196629 PHC196628:PHC196629 PQY196628:PQY196629 QAU196628:QAU196629 QKQ196628:QKQ196629 QUM196628:QUM196629 REI196628:REI196629 ROE196628:ROE196629 RYA196628:RYA196629 SHW196628:SHW196629 SRS196628:SRS196629 TBO196628:TBO196629 TLK196628:TLK196629 TVG196628:TVG196629 UFC196628:UFC196629 UOY196628:UOY196629 UYU196628:UYU196629 VIQ196628:VIQ196629 VSM196628:VSM196629 WCI196628:WCI196629 WME196628:WME196629 WWA196628:WWA196629 S262164:S262165 JO262164:JO262165 TK262164:TK262165 ADG262164:ADG262165 ANC262164:ANC262165 AWY262164:AWY262165 BGU262164:BGU262165 BQQ262164:BQQ262165 CAM262164:CAM262165 CKI262164:CKI262165 CUE262164:CUE262165 DEA262164:DEA262165 DNW262164:DNW262165 DXS262164:DXS262165 EHO262164:EHO262165 ERK262164:ERK262165 FBG262164:FBG262165 FLC262164:FLC262165 FUY262164:FUY262165 GEU262164:GEU262165 GOQ262164:GOQ262165 GYM262164:GYM262165 HII262164:HII262165 HSE262164:HSE262165 ICA262164:ICA262165 ILW262164:ILW262165 IVS262164:IVS262165 JFO262164:JFO262165 JPK262164:JPK262165 JZG262164:JZG262165 KJC262164:KJC262165 KSY262164:KSY262165 LCU262164:LCU262165 LMQ262164:LMQ262165 LWM262164:LWM262165 MGI262164:MGI262165 MQE262164:MQE262165 NAA262164:NAA262165 NJW262164:NJW262165 NTS262164:NTS262165 ODO262164:ODO262165 ONK262164:ONK262165 OXG262164:OXG262165 PHC262164:PHC262165 PQY262164:PQY262165 QAU262164:QAU262165 QKQ262164:QKQ262165 QUM262164:QUM262165 REI262164:REI262165 ROE262164:ROE262165 RYA262164:RYA262165 SHW262164:SHW262165 SRS262164:SRS262165 TBO262164:TBO262165 TLK262164:TLK262165 TVG262164:TVG262165 UFC262164:UFC262165 UOY262164:UOY262165 UYU262164:UYU262165 VIQ262164:VIQ262165 VSM262164:VSM262165 WCI262164:WCI262165 WME262164:WME262165 WWA262164:WWA262165 S327700:S327701 JO327700:JO327701 TK327700:TK327701 ADG327700:ADG327701 ANC327700:ANC327701 AWY327700:AWY327701 BGU327700:BGU327701 BQQ327700:BQQ327701 CAM327700:CAM327701 CKI327700:CKI327701 CUE327700:CUE327701 DEA327700:DEA327701 DNW327700:DNW327701 DXS327700:DXS327701 EHO327700:EHO327701 ERK327700:ERK327701 FBG327700:FBG327701 FLC327700:FLC327701 FUY327700:FUY327701 GEU327700:GEU327701 GOQ327700:GOQ327701 GYM327700:GYM327701 HII327700:HII327701 HSE327700:HSE327701 ICA327700:ICA327701 ILW327700:ILW327701 IVS327700:IVS327701 JFO327700:JFO327701 JPK327700:JPK327701 JZG327700:JZG327701 KJC327700:KJC327701 KSY327700:KSY327701 LCU327700:LCU327701 LMQ327700:LMQ327701 LWM327700:LWM327701 MGI327700:MGI327701 MQE327700:MQE327701 NAA327700:NAA327701 NJW327700:NJW327701 NTS327700:NTS327701 ODO327700:ODO327701 ONK327700:ONK327701 OXG327700:OXG327701 PHC327700:PHC327701 PQY327700:PQY327701 QAU327700:QAU327701 QKQ327700:QKQ327701 QUM327700:QUM327701 REI327700:REI327701 ROE327700:ROE327701 RYA327700:RYA327701 SHW327700:SHW327701 SRS327700:SRS327701 TBO327700:TBO327701 TLK327700:TLK327701 TVG327700:TVG327701 UFC327700:UFC327701 UOY327700:UOY327701 UYU327700:UYU327701 VIQ327700:VIQ327701 VSM327700:VSM327701 WCI327700:WCI327701 WME327700:WME327701 WWA327700:WWA327701 S393236:S393237 JO393236:JO393237 TK393236:TK393237 ADG393236:ADG393237 ANC393236:ANC393237 AWY393236:AWY393237 BGU393236:BGU393237 BQQ393236:BQQ393237 CAM393236:CAM393237 CKI393236:CKI393237 CUE393236:CUE393237 DEA393236:DEA393237 DNW393236:DNW393237 DXS393236:DXS393237 EHO393236:EHO393237 ERK393236:ERK393237 FBG393236:FBG393237 FLC393236:FLC393237 FUY393236:FUY393237 GEU393236:GEU393237 GOQ393236:GOQ393237 GYM393236:GYM393237 HII393236:HII393237 HSE393236:HSE393237 ICA393236:ICA393237 ILW393236:ILW393237 IVS393236:IVS393237 JFO393236:JFO393237 JPK393236:JPK393237 JZG393236:JZG393237 KJC393236:KJC393237 KSY393236:KSY393237 LCU393236:LCU393237 LMQ393236:LMQ393237 LWM393236:LWM393237 MGI393236:MGI393237 MQE393236:MQE393237 NAA393236:NAA393237 NJW393236:NJW393237 NTS393236:NTS393237 ODO393236:ODO393237 ONK393236:ONK393237 OXG393236:OXG393237 PHC393236:PHC393237 PQY393236:PQY393237 QAU393236:QAU393237 QKQ393236:QKQ393237 QUM393236:QUM393237 REI393236:REI393237 ROE393236:ROE393237 RYA393236:RYA393237 SHW393236:SHW393237 SRS393236:SRS393237 TBO393236:TBO393237 TLK393236:TLK393237 TVG393236:TVG393237 UFC393236:UFC393237 UOY393236:UOY393237 UYU393236:UYU393237 VIQ393236:VIQ393237 VSM393236:VSM393237 WCI393236:WCI393237 WME393236:WME393237 WWA393236:WWA393237 S458772:S458773 JO458772:JO458773 TK458772:TK458773 ADG458772:ADG458773 ANC458772:ANC458773 AWY458772:AWY458773 BGU458772:BGU458773 BQQ458772:BQQ458773 CAM458772:CAM458773 CKI458772:CKI458773 CUE458772:CUE458773 DEA458772:DEA458773 DNW458772:DNW458773 DXS458772:DXS458773 EHO458772:EHO458773 ERK458772:ERK458773 FBG458772:FBG458773 FLC458772:FLC458773 FUY458772:FUY458773 GEU458772:GEU458773 GOQ458772:GOQ458773 GYM458772:GYM458773 HII458772:HII458773 HSE458772:HSE458773 ICA458772:ICA458773 ILW458772:ILW458773 IVS458772:IVS458773 JFO458772:JFO458773 JPK458772:JPK458773 JZG458772:JZG458773 KJC458772:KJC458773 KSY458772:KSY458773 LCU458772:LCU458773 LMQ458772:LMQ458773 LWM458772:LWM458773 MGI458772:MGI458773 MQE458772:MQE458773 NAA458772:NAA458773 NJW458772:NJW458773 NTS458772:NTS458773 ODO458772:ODO458773 ONK458772:ONK458773 OXG458772:OXG458773 PHC458772:PHC458773 PQY458772:PQY458773 QAU458772:QAU458773 QKQ458772:QKQ458773 QUM458772:QUM458773 REI458772:REI458773 ROE458772:ROE458773 RYA458772:RYA458773 SHW458772:SHW458773 SRS458772:SRS458773 TBO458772:TBO458773 TLK458772:TLK458773 TVG458772:TVG458773 UFC458772:UFC458773 UOY458772:UOY458773 UYU458772:UYU458773 VIQ458772:VIQ458773 VSM458772:VSM458773 WCI458772:WCI458773 WME458772:WME458773 WWA458772:WWA458773 S524308:S524309 JO524308:JO524309 TK524308:TK524309 ADG524308:ADG524309 ANC524308:ANC524309 AWY524308:AWY524309 BGU524308:BGU524309 BQQ524308:BQQ524309 CAM524308:CAM524309 CKI524308:CKI524309 CUE524308:CUE524309 DEA524308:DEA524309 DNW524308:DNW524309 DXS524308:DXS524309 EHO524308:EHO524309 ERK524308:ERK524309 FBG524308:FBG524309 FLC524308:FLC524309 FUY524308:FUY524309 GEU524308:GEU524309 GOQ524308:GOQ524309 GYM524308:GYM524309 HII524308:HII524309 HSE524308:HSE524309 ICA524308:ICA524309 ILW524308:ILW524309 IVS524308:IVS524309 JFO524308:JFO524309 JPK524308:JPK524309 JZG524308:JZG524309 KJC524308:KJC524309 KSY524308:KSY524309 LCU524308:LCU524309 LMQ524308:LMQ524309 LWM524308:LWM524309 MGI524308:MGI524309 MQE524308:MQE524309 NAA524308:NAA524309 NJW524308:NJW524309 NTS524308:NTS524309 ODO524308:ODO524309 ONK524308:ONK524309 OXG524308:OXG524309 PHC524308:PHC524309 PQY524308:PQY524309 QAU524308:QAU524309 QKQ524308:QKQ524309 QUM524308:QUM524309 REI524308:REI524309 ROE524308:ROE524309 RYA524308:RYA524309 SHW524308:SHW524309 SRS524308:SRS524309 TBO524308:TBO524309 TLK524308:TLK524309 TVG524308:TVG524309 UFC524308:UFC524309 UOY524308:UOY524309 UYU524308:UYU524309 VIQ524308:VIQ524309 VSM524308:VSM524309 WCI524308:WCI524309 WME524308:WME524309 WWA524308:WWA524309 S589844:S589845 JO589844:JO589845 TK589844:TK589845 ADG589844:ADG589845 ANC589844:ANC589845 AWY589844:AWY589845 BGU589844:BGU589845 BQQ589844:BQQ589845 CAM589844:CAM589845 CKI589844:CKI589845 CUE589844:CUE589845 DEA589844:DEA589845 DNW589844:DNW589845 DXS589844:DXS589845 EHO589844:EHO589845 ERK589844:ERK589845 FBG589844:FBG589845 FLC589844:FLC589845 FUY589844:FUY589845 GEU589844:GEU589845 GOQ589844:GOQ589845 GYM589844:GYM589845 HII589844:HII589845 HSE589844:HSE589845 ICA589844:ICA589845 ILW589844:ILW589845 IVS589844:IVS589845 JFO589844:JFO589845 JPK589844:JPK589845 JZG589844:JZG589845 KJC589844:KJC589845 KSY589844:KSY589845 LCU589844:LCU589845 LMQ589844:LMQ589845 LWM589844:LWM589845 MGI589844:MGI589845 MQE589844:MQE589845 NAA589844:NAA589845 NJW589844:NJW589845 NTS589844:NTS589845 ODO589844:ODO589845 ONK589844:ONK589845 OXG589844:OXG589845 PHC589844:PHC589845 PQY589844:PQY589845 QAU589844:QAU589845 QKQ589844:QKQ589845 QUM589844:QUM589845 REI589844:REI589845 ROE589844:ROE589845 RYA589844:RYA589845 SHW589844:SHW589845 SRS589844:SRS589845 TBO589844:TBO589845 TLK589844:TLK589845 TVG589844:TVG589845 UFC589844:UFC589845 UOY589844:UOY589845 UYU589844:UYU589845 VIQ589844:VIQ589845 VSM589844:VSM589845 WCI589844:WCI589845 WME589844:WME589845 WWA589844:WWA589845 S655380:S655381 JO655380:JO655381 TK655380:TK655381 ADG655380:ADG655381 ANC655380:ANC655381 AWY655380:AWY655381 BGU655380:BGU655381 BQQ655380:BQQ655381 CAM655380:CAM655381 CKI655380:CKI655381 CUE655380:CUE655381 DEA655380:DEA655381 DNW655380:DNW655381 DXS655380:DXS655381 EHO655380:EHO655381 ERK655380:ERK655381 FBG655380:FBG655381 FLC655380:FLC655381 FUY655380:FUY655381 GEU655380:GEU655381 GOQ655380:GOQ655381 GYM655380:GYM655381 HII655380:HII655381 HSE655380:HSE655381 ICA655380:ICA655381 ILW655380:ILW655381 IVS655380:IVS655381 JFO655380:JFO655381 JPK655380:JPK655381 JZG655380:JZG655381 KJC655380:KJC655381 KSY655380:KSY655381 LCU655380:LCU655381 LMQ655380:LMQ655381 LWM655380:LWM655381 MGI655380:MGI655381 MQE655380:MQE655381 NAA655380:NAA655381 NJW655380:NJW655381 NTS655380:NTS655381 ODO655380:ODO655381 ONK655380:ONK655381 OXG655380:OXG655381 PHC655380:PHC655381 PQY655380:PQY655381 QAU655380:QAU655381 QKQ655380:QKQ655381 QUM655380:QUM655381 REI655380:REI655381 ROE655380:ROE655381 RYA655380:RYA655381 SHW655380:SHW655381 SRS655380:SRS655381 TBO655380:TBO655381 TLK655380:TLK655381 TVG655380:TVG655381 UFC655380:UFC655381 UOY655380:UOY655381 UYU655380:UYU655381 VIQ655380:VIQ655381 VSM655380:VSM655381 WCI655380:WCI655381 WME655380:WME655381 WWA655380:WWA655381 S720916:S720917 JO720916:JO720917 TK720916:TK720917 ADG720916:ADG720917 ANC720916:ANC720917 AWY720916:AWY720917 BGU720916:BGU720917 BQQ720916:BQQ720917 CAM720916:CAM720917 CKI720916:CKI720917 CUE720916:CUE720917 DEA720916:DEA720917 DNW720916:DNW720917 DXS720916:DXS720917 EHO720916:EHO720917 ERK720916:ERK720917 FBG720916:FBG720917 FLC720916:FLC720917 FUY720916:FUY720917 GEU720916:GEU720917 GOQ720916:GOQ720917 GYM720916:GYM720917 HII720916:HII720917 HSE720916:HSE720917 ICA720916:ICA720917 ILW720916:ILW720917 IVS720916:IVS720917 JFO720916:JFO720917 JPK720916:JPK720917 JZG720916:JZG720917 KJC720916:KJC720917 KSY720916:KSY720917 LCU720916:LCU720917 LMQ720916:LMQ720917 LWM720916:LWM720917 MGI720916:MGI720917 MQE720916:MQE720917 NAA720916:NAA720917 NJW720916:NJW720917 NTS720916:NTS720917 ODO720916:ODO720917 ONK720916:ONK720917 OXG720916:OXG720917 PHC720916:PHC720917 PQY720916:PQY720917 QAU720916:QAU720917 QKQ720916:QKQ720917 QUM720916:QUM720917 REI720916:REI720917 ROE720916:ROE720917 RYA720916:RYA720917 SHW720916:SHW720917 SRS720916:SRS720917 TBO720916:TBO720917 TLK720916:TLK720917 TVG720916:TVG720917 UFC720916:UFC720917 UOY720916:UOY720917 UYU720916:UYU720917 VIQ720916:VIQ720917 VSM720916:VSM720917 WCI720916:WCI720917 WME720916:WME720917 WWA720916:WWA720917 S786452:S786453 JO786452:JO786453 TK786452:TK786453 ADG786452:ADG786453 ANC786452:ANC786453 AWY786452:AWY786453 BGU786452:BGU786453 BQQ786452:BQQ786453 CAM786452:CAM786453 CKI786452:CKI786453 CUE786452:CUE786453 DEA786452:DEA786453 DNW786452:DNW786453 DXS786452:DXS786453 EHO786452:EHO786453 ERK786452:ERK786453 FBG786452:FBG786453 FLC786452:FLC786453 FUY786452:FUY786453 GEU786452:GEU786453 GOQ786452:GOQ786453 GYM786452:GYM786453 HII786452:HII786453 HSE786452:HSE786453 ICA786452:ICA786453 ILW786452:ILW786453 IVS786452:IVS786453 JFO786452:JFO786453 JPK786452:JPK786453 JZG786452:JZG786453 KJC786452:KJC786453 KSY786452:KSY786453 LCU786452:LCU786453 LMQ786452:LMQ786453 LWM786452:LWM786453 MGI786452:MGI786453 MQE786452:MQE786453 NAA786452:NAA786453 NJW786452:NJW786453 NTS786452:NTS786453 ODO786452:ODO786453 ONK786452:ONK786453 OXG786452:OXG786453 PHC786452:PHC786453 PQY786452:PQY786453 QAU786452:QAU786453 QKQ786452:QKQ786453 QUM786452:QUM786453 REI786452:REI786453 ROE786452:ROE786453 RYA786452:RYA786453 SHW786452:SHW786453 SRS786452:SRS786453 TBO786452:TBO786453 TLK786452:TLK786453 TVG786452:TVG786453 UFC786452:UFC786453 UOY786452:UOY786453 UYU786452:UYU786453 VIQ786452:VIQ786453 VSM786452:VSM786453 WCI786452:WCI786453 WME786452:WME786453 WWA786452:WWA786453 S851988:S851989 JO851988:JO851989 TK851988:TK851989 ADG851988:ADG851989 ANC851988:ANC851989 AWY851988:AWY851989 BGU851988:BGU851989 BQQ851988:BQQ851989 CAM851988:CAM851989 CKI851988:CKI851989 CUE851988:CUE851989 DEA851988:DEA851989 DNW851988:DNW851989 DXS851988:DXS851989 EHO851988:EHO851989 ERK851988:ERK851989 FBG851988:FBG851989 FLC851988:FLC851989 FUY851988:FUY851989 GEU851988:GEU851989 GOQ851988:GOQ851989 GYM851988:GYM851989 HII851988:HII851989 HSE851988:HSE851989 ICA851988:ICA851989 ILW851988:ILW851989 IVS851988:IVS851989 JFO851988:JFO851989 JPK851988:JPK851989 JZG851988:JZG851989 KJC851988:KJC851989 KSY851988:KSY851989 LCU851988:LCU851989 LMQ851988:LMQ851989 LWM851988:LWM851989 MGI851988:MGI851989 MQE851988:MQE851989 NAA851988:NAA851989 NJW851988:NJW851989 NTS851988:NTS851989 ODO851988:ODO851989 ONK851988:ONK851989 OXG851988:OXG851989 PHC851988:PHC851989 PQY851988:PQY851989 QAU851988:QAU851989 QKQ851988:QKQ851989 QUM851988:QUM851989 REI851988:REI851989 ROE851988:ROE851989 RYA851988:RYA851989 SHW851988:SHW851989 SRS851988:SRS851989 TBO851988:TBO851989 TLK851988:TLK851989 TVG851988:TVG851989 UFC851988:UFC851989 UOY851988:UOY851989 UYU851988:UYU851989 VIQ851988:VIQ851989 VSM851988:VSM851989 WCI851988:WCI851989 WME851988:WME851989 WWA851988:WWA851989 S917524:S917525 JO917524:JO917525 TK917524:TK917525 ADG917524:ADG917525 ANC917524:ANC917525 AWY917524:AWY917525 BGU917524:BGU917525 BQQ917524:BQQ917525 CAM917524:CAM917525 CKI917524:CKI917525 CUE917524:CUE917525 DEA917524:DEA917525 DNW917524:DNW917525 DXS917524:DXS917525 EHO917524:EHO917525 ERK917524:ERK917525 FBG917524:FBG917525 FLC917524:FLC917525 FUY917524:FUY917525 GEU917524:GEU917525 GOQ917524:GOQ917525 GYM917524:GYM917525 HII917524:HII917525 HSE917524:HSE917525 ICA917524:ICA917525 ILW917524:ILW917525 IVS917524:IVS917525 JFO917524:JFO917525 JPK917524:JPK917525 JZG917524:JZG917525 KJC917524:KJC917525 KSY917524:KSY917525 LCU917524:LCU917525 LMQ917524:LMQ917525 LWM917524:LWM917525 MGI917524:MGI917525 MQE917524:MQE917525 NAA917524:NAA917525 NJW917524:NJW917525 NTS917524:NTS917525 ODO917524:ODO917525 ONK917524:ONK917525 OXG917524:OXG917525 PHC917524:PHC917525 PQY917524:PQY917525 QAU917524:QAU917525 QKQ917524:QKQ917525 QUM917524:QUM917525 REI917524:REI917525 ROE917524:ROE917525 RYA917524:RYA917525 SHW917524:SHW917525 SRS917524:SRS917525 TBO917524:TBO917525 TLK917524:TLK917525 TVG917524:TVG917525 UFC917524:UFC917525 UOY917524:UOY917525 UYU917524:UYU917525 VIQ917524:VIQ917525 VSM917524:VSM917525 WCI917524:WCI917525 WME917524:WME917525 WWA917524:WWA917525 S983060:S983061 JO983060:JO983061 TK983060:TK983061 ADG983060:ADG983061 ANC983060:ANC983061 AWY983060:AWY983061 BGU983060:BGU983061 BQQ983060:BQQ983061 CAM983060:CAM983061 CKI983060:CKI983061 CUE983060:CUE983061 DEA983060:DEA983061 DNW983060:DNW983061 DXS983060:DXS983061 EHO983060:EHO983061 ERK983060:ERK983061 FBG983060:FBG983061 FLC983060:FLC983061 FUY983060:FUY983061 GEU983060:GEU983061 GOQ983060:GOQ983061 GYM983060:GYM983061 HII983060:HII983061 HSE983060:HSE983061 ICA983060:ICA983061 ILW983060:ILW983061 IVS983060:IVS983061 JFO983060:JFO983061 JPK983060:JPK983061 JZG983060:JZG983061 KJC983060:KJC983061 KSY983060:KSY983061 LCU983060:LCU983061 LMQ983060:LMQ983061 LWM983060:LWM983061 MGI983060:MGI983061 MQE983060:MQE983061 NAA983060:NAA983061 NJW983060:NJW983061 NTS983060:NTS983061 ODO983060:ODO983061 ONK983060:ONK983061 OXG983060:OXG983061 PHC983060:PHC983061 PQY983060:PQY983061 QAU983060:QAU983061 QKQ983060:QKQ983061 QUM983060:QUM983061 REI983060:REI983061 ROE983060:ROE983061 RYA983060:RYA983061 SHW983060:SHW983061 SRS983060:SRS983061 TBO983060:TBO983061 TLK983060:TLK983061 TVG983060:TVG983061 UFC983060:UFC983061 UOY983060:UOY983061 UYU983060:UYU983061 VIQ983060:VIQ983061 VSM983060:VSM983061 WCI983060:WCI983061 WME983060:WME983061 WWA983060:WWA983061 WWC98306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WA24:WWA25 WME24:WME25 WCI24:WCI25 VSM24:VSM25 VIQ24:VIQ25 UYU24:UYU25 UOY24:UOY25 UFC24:UFC25 TVG24:TVG25 TLK24:TLK25 TBO24:TBO25 SRS24:SRS25 SHW24:SHW25 RYA24:RYA25 ROE24:ROE25 REI24:REI25 QUM24:QUM25 QKQ24:QKQ25 QAU24:QAU25 PQY24:PQY25 PHC24:PHC25 OXG24:OXG25 ONK24:ONK25 ODO24:ODO25 NTS24:NTS25 NJW24:NJW25 NAA24:NAA25 MQE24:MQE25 MGI24:MGI25 LWM24:LWM25 LMQ24:LMQ25 LCU24:LCU25 KSY24:KSY25 KJC24:KJC25 JZG24:JZG25 JPK24:JPK25 JFO24:JFO25 IVS24:IVS25 ILW24:ILW25 ICA24:ICA25 HSE24:HSE25 HII24:HII25 GYM24:GYM25 GOQ24:GOQ25 GEU24:GEU25 FUY24:FUY25 FLC24:FLC25 FBG24:FBG25 ERK24:ERK25 EHO24:EHO25 DXS24:DXS25 DNW24:DNW25 DEA24:DEA25 CUE24:CUE25 CKI24:CKI25 CAM24:CAM25 BQQ24:BQQ25 BGU24:BGU25 AWY24:AWY25 ANC24:ANC25 ADG24:ADG25 TK24:TK25 JO24:JO25 S24:S25 U24 WWC24 WMG24 WCK24 VSO24 VIS24 UYW24 UPA24 UFE24 TVI24 TLM24 TBQ24 SRU24 SHY24 RYC24 ROG24 REK24 QUO24 QKS24 QAW24 PRA24 PHE24 OXI24 ONM24 ODQ24 NTU24 NJY24 NAC24 MQG24 MGK24 LWO24 LMS24 LCW24 KTA24 KJE24 JZI24 JPM24 JFQ24 IVU24 ILY24 ICC24 HSG24 HIK24 GYO24 GOS24 GEW24 FVA24 FLE24 FBI24 ERM24 EHQ24 DXU24 DNY24 DEC24 CUG24 CKK24 CAO24 BQS24 BGW24 AXA24 ANE24 ADI24 TM24 JQ24"/>
    <dataValidation allowBlank="1" promptTitle="checkPeriodRange" sqref="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WVY25 WMC25 WCG25 VSK25 VIO25 UYS25 UOW25 UFA25 TVE25 TLI25 TBM25 SRQ25 SHU25 RXY25 ROC25 REG25 QUK25 QKO25 QAS25 PQW25 PHA25 OXE25 ONI25 ODM25 NTQ25 NJU25 MZY25 MQC25 MGG25 LWK25 LMO25 LCS25 KSW25 KJA25 JZE25 JPI25 JFM25 IVQ25 ILU25 IBY25 HSC25 HIG25 GYK25 GOO25 GES25 FUW25 FLA25 FBE25 ERI25 EHM25 DXQ25 DNU25 DDY25 CUC25 CKG25 CAK25 BQO25 BGS25 AWW25 ANA25 ADE25 TI25 JM25 Q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decimal" allowBlank="1" showErrorMessage="1" errorTitle="Ошибка" error="Допускается ввод только действительных чисел!" sqref="O24">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sheetPr codeName="List05_7">
    <tabColor indexed="22"/>
  </sheetPr>
  <dimension ref="A1:T19"/>
  <sheetViews>
    <sheetView showGridLines="0" topLeftCell="E1" zoomScaleNormal="100" workbookViewId="0"/>
  </sheetViews>
  <sheetFormatPr defaultColWidth="10.625" defaultRowHeight="14.4"/>
  <cols>
    <col min="1" max="1" width="3.75" style="559" hidden="1" customWidth="1"/>
    <col min="2" max="4" width="3.75" style="553" hidden="1" customWidth="1"/>
    <col min="5" max="5" width="3.75" style="499" customWidth="1"/>
    <col min="6" max="6" width="9.75" style="492" customWidth="1"/>
    <col min="7" max="7" width="37.75" style="492" customWidth="1"/>
    <col min="8" max="8" width="66.875" style="492" customWidth="1"/>
    <col min="9" max="9" width="115.75" style="492" customWidth="1"/>
    <col min="10" max="11" width="10.625" style="553"/>
    <col min="12" max="12" width="11.125" style="553" customWidth="1"/>
    <col min="13" max="20" width="10.625" style="553"/>
    <col min="21" max="16384" width="10.625" style="492"/>
  </cols>
  <sheetData>
    <row r="1" spans="1:20" ht="2.95" customHeight="1">
      <c r="A1" s="559" t="s">
        <v>182</v>
      </c>
    </row>
    <row r="2" spans="1:20" ht="22.95">
      <c r="F2" s="1275" t="s">
        <v>470</v>
      </c>
      <c r="G2" s="1276"/>
      <c r="H2" s="1277"/>
      <c r="I2" s="608"/>
    </row>
    <row r="3" spans="1:20" ht="2.95" customHeight="1"/>
    <row r="4" spans="1:20" s="538" customFormat="1" ht="11.8">
      <c r="A4" s="558"/>
      <c r="B4" s="558"/>
      <c r="C4" s="558"/>
      <c r="D4" s="558"/>
      <c r="F4" s="1225" t="s">
        <v>445</v>
      </c>
      <c r="G4" s="1225"/>
      <c r="H4" s="1225"/>
      <c r="I4" s="1278" t="s">
        <v>446</v>
      </c>
      <c r="J4" s="558"/>
      <c r="K4" s="558"/>
      <c r="L4" s="558"/>
      <c r="M4" s="558"/>
      <c r="N4" s="558"/>
      <c r="O4" s="558"/>
      <c r="P4" s="558"/>
      <c r="Q4" s="558"/>
      <c r="R4" s="558"/>
      <c r="S4" s="558"/>
      <c r="T4" s="558"/>
    </row>
    <row r="5" spans="1:20" s="538" customFormat="1" ht="11.3" customHeight="1">
      <c r="A5" s="558"/>
      <c r="B5" s="558"/>
      <c r="C5" s="558"/>
      <c r="D5" s="558"/>
      <c r="F5" s="574" t="s">
        <v>91</v>
      </c>
      <c r="G5" s="586" t="s">
        <v>448</v>
      </c>
      <c r="H5" s="573" t="s">
        <v>439</v>
      </c>
      <c r="I5" s="1278"/>
      <c r="J5" s="558"/>
      <c r="K5" s="558"/>
      <c r="L5" s="558"/>
      <c r="M5" s="558"/>
      <c r="N5" s="558"/>
      <c r="O5" s="558"/>
      <c r="P5" s="558"/>
      <c r="Q5" s="558"/>
      <c r="R5" s="558"/>
      <c r="S5" s="558"/>
      <c r="T5" s="558"/>
    </row>
    <row r="6" spans="1:20" s="538" customFormat="1" ht="11.95" customHeight="1">
      <c r="A6" s="558"/>
      <c r="B6" s="558"/>
      <c r="C6" s="558"/>
      <c r="D6" s="558"/>
      <c r="F6" s="575" t="s">
        <v>92</v>
      </c>
      <c r="G6" s="577">
        <v>2</v>
      </c>
      <c r="H6" s="578">
        <v>3</v>
      </c>
      <c r="I6" s="576">
        <v>4</v>
      </c>
      <c r="J6" s="558">
        <v>4</v>
      </c>
      <c r="K6" s="558"/>
      <c r="L6" s="558"/>
      <c r="M6" s="558"/>
      <c r="N6" s="558"/>
      <c r="O6" s="558"/>
      <c r="P6" s="558"/>
      <c r="Q6" s="558"/>
      <c r="R6" s="558"/>
      <c r="S6" s="558"/>
      <c r="T6" s="558"/>
    </row>
    <row r="7" spans="1:20" s="538" customFormat="1" ht="19">
      <c r="A7" s="558"/>
      <c r="B7" s="558"/>
      <c r="C7" s="558"/>
      <c r="D7" s="558"/>
      <c r="F7" s="584">
        <v>1</v>
      </c>
      <c r="G7" s="600" t="s">
        <v>471</v>
      </c>
      <c r="H7" s="572" t="str">
        <f>IF(dateCh="","",dateCh)</f>
        <v>26.04.2022</v>
      </c>
      <c r="I7" s="549" t="s">
        <v>472</v>
      </c>
      <c r="J7" s="583"/>
      <c r="K7" s="558"/>
      <c r="L7" s="558"/>
      <c r="M7" s="558"/>
      <c r="N7" s="558"/>
      <c r="O7" s="558"/>
      <c r="P7" s="558"/>
      <c r="Q7" s="558"/>
      <c r="R7" s="558"/>
      <c r="S7" s="558"/>
      <c r="T7" s="558"/>
    </row>
    <row r="8" spans="1:20" s="538" customFormat="1" ht="47.15">
      <c r="A8" s="1279">
        <v>1</v>
      </c>
      <c r="B8" s="558"/>
      <c r="C8" s="558"/>
      <c r="D8" s="558"/>
      <c r="F8" s="584" t="str">
        <f>"2." &amp;mergeValue(A8)</f>
        <v>2.1</v>
      </c>
      <c r="G8" s="600" t="s">
        <v>473</v>
      </c>
      <c r="H8" s="572"/>
      <c r="I8" s="549" t="s">
        <v>568</v>
      </c>
      <c r="J8" s="583"/>
      <c r="K8" s="558"/>
      <c r="L8" s="558"/>
      <c r="M8" s="558"/>
      <c r="N8" s="558"/>
      <c r="O8" s="558"/>
      <c r="P8" s="558"/>
      <c r="Q8" s="558"/>
      <c r="R8" s="558"/>
      <c r="S8" s="558"/>
      <c r="T8" s="558"/>
    </row>
    <row r="9" spans="1:20" s="538" customFormat="1" ht="23.6">
      <c r="A9" s="1279"/>
      <c r="B9" s="558"/>
      <c r="C9" s="558"/>
      <c r="D9" s="558"/>
      <c r="F9" s="584" t="str">
        <f>"3." &amp;mergeValue(A9)</f>
        <v>3.1</v>
      </c>
      <c r="G9" s="600" t="s">
        <v>474</v>
      </c>
      <c r="H9" s="572"/>
      <c r="I9" s="549" t="s">
        <v>566</v>
      </c>
      <c r="J9" s="583"/>
      <c r="K9" s="558"/>
      <c r="L9" s="558"/>
      <c r="M9" s="558"/>
      <c r="N9" s="558"/>
      <c r="O9" s="558"/>
      <c r="P9" s="558"/>
      <c r="Q9" s="558"/>
      <c r="R9" s="558"/>
      <c r="S9" s="558"/>
      <c r="T9" s="558"/>
    </row>
    <row r="10" spans="1:20" s="538" customFormat="1" ht="23.6">
      <c r="A10" s="1279"/>
      <c r="B10" s="558"/>
      <c r="C10" s="558"/>
      <c r="D10" s="558"/>
      <c r="F10" s="584" t="str">
        <f>"4."&amp;mergeValue(A10)</f>
        <v>4.1</v>
      </c>
      <c r="G10" s="600" t="s">
        <v>475</v>
      </c>
      <c r="H10" s="573" t="s">
        <v>449</v>
      </c>
      <c r="I10" s="549"/>
      <c r="J10" s="583"/>
      <c r="K10" s="558"/>
      <c r="L10" s="558"/>
      <c r="M10" s="558"/>
      <c r="N10" s="558"/>
      <c r="O10" s="558"/>
      <c r="P10" s="558"/>
      <c r="Q10" s="558"/>
      <c r="R10" s="558"/>
      <c r="S10" s="558"/>
      <c r="T10" s="558"/>
    </row>
    <row r="11" spans="1:20" s="538" customFormat="1" ht="19">
      <c r="A11" s="1279"/>
      <c r="B11" s="1279">
        <v>1</v>
      </c>
      <c r="C11" s="591"/>
      <c r="D11" s="591"/>
      <c r="F11" s="584" t="str">
        <f>"4."&amp;mergeValue(A11) &amp;"."&amp;mergeValue(B11)</f>
        <v>4.1.1</v>
      </c>
      <c r="G11" s="579" t="s">
        <v>570</v>
      </c>
      <c r="H11" s="572" t="str">
        <f>IF(region_name="","",region_name)</f>
        <v>Архангельская область</v>
      </c>
      <c r="I11" s="549" t="s">
        <v>478</v>
      </c>
      <c r="J11" s="583"/>
      <c r="K11" s="558"/>
      <c r="L11" s="558"/>
      <c r="M11" s="558"/>
      <c r="N11" s="558"/>
      <c r="O11" s="558"/>
      <c r="P11" s="558"/>
      <c r="Q11" s="558"/>
      <c r="R11" s="558"/>
      <c r="S11" s="558"/>
      <c r="T11" s="558"/>
    </row>
    <row r="12" spans="1:20" s="538" customFormat="1" ht="23.6">
      <c r="A12" s="1279"/>
      <c r="B12" s="1279"/>
      <c r="C12" s="1279">
        <v>1</v>
      </c>
      <c r="D12" s="591"/>
      <c r="F12" s="584" t="str">
        <f>"4."&amp;mergeValue(A12) &amp;"."&amp;mergeValue(B12)&amp;"."&amp;mergeValue(C12)</f>
        <v>4.1.1.1</v>
      </c>
      <c r="G12" s="590" t="s">
        <v>476</v>
      </c>
      <c r="H12" s="572"/>
      <c r="I12" s="549" t="s">
        <v>479</v>
      </c>
      <c r="J12" s="583"/>
      <c r="K12" s="558"/>
      <c r="L12" s="558"/>
      <c r="M12" s="558"/>
      <c r="N12" s="558"/>
      <c r="O12" s="558"/>
      <c r="P12" s="558"/>
      <c r="Q12" s="558"/>
      <c r="R12" s="558"/>
      <c r="S12" s="558"/>
      <c r="T12" s="558"/>
    </row>
    <row r="13" spans="1:20" s="538" customFormat="1" ht="38.950000000000003" customHeight="1">
      <c r="A13" s="1279"/>
      <c r="B13" s="1279"/>
      <c r="C13" s="1279"/>
      <c r="D13" s="591">
        <v>1</v>
      </c>
      <c r="F13" s="584" t="str">
        <f>"4."&amp;mergeValue(A13) &amp;"."&amp;mergeValue(B13)&amp;"."&amp;mergeValue(C13)&amp;"."&amp;mergeValue(D13)</f>
        <v>4.1.1.1.1</v>
      </c>
      <c r="G13" s="601" t="s">
        <v>477</v>
      </c>
      <c r="H13" s="572"/>
      <c r="I13" s="1280" t="s">
        <v>569</v>
      </c>
      <c r="J13" s="583"/>
      <c r="K13" s="558"/>
      <c r="L13" s="558"/>
      <c r="M13" s="558"/>
      <c r="N13" s="558"/>
      <c r="O13" s="558"/>
      <c r="P13" s="558"/>
      <c r="Q13" s="558"/>
      <c r="R13" s="558"/>
      <c r="S13" s="558"/>
      <c r="T13" s="558"/>
    </row>
    <row r="14" spans="1:20" s="538" customFormat="1" ht="19">
      <c r="A14" s="1279"/>
      <c r="B14" s="1279"/>
      <c r="C14" s="1279"/>
      <c r="D14" s="591"/>
      <c r="F14" s="587"/>
      <c r="G14" s="519" t="s">
        <v>4</v>
      </c>
      <c r="H14" s="592"/>
      <c r="I14" s="1280"/>
      <c r="J14" s="583"/>
      <c r="K14" s="558"/>
      <c r="L14" s="558"/>
      <c r="M14" s="558"/>
      <c r="N14" s="558"/>
      <c r="O14" s="558"/>
      <c r="P14" s="558"/>
      <c r="Q14" s="558"/>
      <c r="R14" s="558"/>
      <c r="S14" s="558"/>
      <c r="T14" s="558"/>
    </row>
    <row r="15" spans="1:20" s="538" customFormat="1" ht="19">
      <c r="A15" s="1279"/>
      <c r="B15" s="1279"/>
      <c r="C15" s="591"/>
      <c r="D15" s="591"/>
      <c r="F15" s="602"/>
      <c r="G15" s="545" t="s">
        <v>401</v>
      </c>
      <c r="H15" s="603"/>
      <c r="I15" s="604"/>
      <c r="J15" s="583"/>
      <c r="K15" s="558"/>
      <c r="L15" s="558"/>
      <c r="M15" s="558"/>
      <c r="N15" s="558"/>
      <c r="O15" s="558"/>
      <c r="P15" s="558"/>
      <c r="Q15" s="558"/>
      <c r="R15" s="558"/>
      <c r="S15" s="558"/>
      <c r="T15" s="558"/>
    </row>
    <row r="16" spans="1:20" s="538" customFormat="1" ht="19">
      <c r="A16" s="1279"/>
      <c r="B16" s="558"/>
      <c r="C16" s="558"/>
      <c r="D16" s="558"/>
      <c r="F16" s="587"/>
      <c r="G16" s="527" t="s">
        <v>483</v>
      </c>
      <c r="H16" s="588"/>
      <c r="I16" s="589"/>
      <c r="J16" s="583"/>
      <c r="K16" s="558"/>
      <c r="L16" s="558"/>
      <c r="M16" s="558"/>
      <c r="N16" s="558"/>
      <c r="O16" s="558"/>
      <c r="P16" s="558"/>
      <c r="Q16" s="558"/>
      <c r="R16" s="558"/>
      <c r="S16" s="558"/>
      <c r="T16" s="558"/>
    </row>
    <row r="17" spans="1:20" s="538" customFormat="1" ht="19">
      <c r="A17" s="558"/>
      <c r="B17" s="558"/>
      <c r="C17" s="558"/>
      <c r="D17" s="558"/>
      <c r="F17" s="587"/>
      <c r="G17" s="534" t="s">
        <v>482</v>
      </c>
      <c r="H17" s="588"/>
      <c r="I17" s="589"/>
      <c r="J17" s="583"/>
      <c r="K17" s="558"/>
      <c r="L17" s="558"/>
      <c r="M17" s="558"/>
      <c r="N17" s="558"/>
      <c r="O17" s="558"/>
      <c r="P17" s="558"/>
      <c r="Q17" s="558"/>
      <c r="R17" s="558"/>
      <c r="S17" s="558"/>
      <c r="T17" s="558"/>
    </row>
    <row r="18" spans="1:20" s="581" customFormat="1" ht="2.95" customHeight="1">
      <c r="A18" s="582"/>
      <c r="B18" s="582"/>
      <c r="C18" s="582"/>
      <c r="D18" s="582"/>
      <c r="F18" s="593"/>
      <c r="G18" s="594"/>
      <c r="H18" s="595"/>
      <c r="I18" s="596"/>
      <c r="J18" s="582"/>
      <c r="K18" s="582"/>
      <c r="L18" s="582"/>
      <c r="M18" s="582"/>
      <c r="N18" s="582"/>
      <c r="O18" s="582"/>
      <c r="P18" s="582"/>
      <c r="Q18" s="582"/>
      <c r="R18" s="582"/>
      <c r="S18" s="582"/>
      <c r="T18" s="582"/>
    </row>
    <row r="19" spans="1:20" s="581" customFormat="1" ht="15.05" customHeight="1">
      <c r="A19" s="582"/>
      <c r="B19" s="582"/>
      <c r="C19" s="582"/>
      <c r="D19" s="582"/>
      <c r="F19" s="580"/>
      <c r="G19" s="1274" t="s">
        <v>571</v>
      </c>
      <c r="H19" s="1274"/>
      <c r="I19" s="562"/>
      <c r="J19" s="582"/>
      <c r="K19" s="582"/>
      <c r="L19" s="582"/>
      <c r="M19" s="582"/>
      <c r="N19" s="582"/>
      <c r="O19" s="582"/>
      <c r="P19" s="582"/>
      <c r="Q19" s="582"/>
      <c r="R19" s="582"/>
      <c r="S19" s="582"/>
      <c r="T19" s="582"/>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List06_7">
    <tabColor rgb="FFEAEBEE"/>
    <pageSetUpPr fitToPage="1"/>
  </sheetPr>
  <dimension ref="A1:AI34"/>
  <sheetViews>
    <sheetView showGridLines="0" topLeftCell="I4" zoomScaleNormal="100" workbookViewId="0"/>
  </sheetViews>
  <sheetFormatPr defaultColWidth="10.625" defaultRowHeight="14.4"/>
  <cols>
    <col min="1" max="6" width="10.625" style="469" hidden="1" customWidth="1"/>
    <col min="7" max="8" width="9.125" style="475" hidden="1" customWidth="1"/>
    <col min="9" max="9" width="3.75" style="452" customWidth="1"/>
    <col min="10" max="11" width="3.75" style="451" customWidth="1"/>
    <col min="12" max="12" width="12.75" style="445" customWidth="1"/>
    <col min="13" max="13" width="44.75" style="445" customWidth="1"/>
    <col min="14" max="14" width="2" style="445" hidden="1" customWidth="1"/>
    <col min="15" max="17" width="23.75" style="445" hidden="1" customWidth="1"/>
    <col min="18" max="18" width="11.75" style="445" customWidth="1"/>
    <col min="19" max="19" width="3.75" style="445" customWidth="1"/>
    <col min="20" max="20" width="11.75" style="445" customWidth="1"/>
    <col min="21" max="21" width="8.625" style="445" hidden="1" customWidth="1"/>
    <col min="22" max="22" width="4.75" style="445" customWidth="1"/>
    <col min="23" max="23" width="115.75" style="445" customWidth="1"/>
    <col min="24" max="34" width="10.625" style="469"/>
    <col min="35" max="256" width="10.625" style="445"/>
    <col min="257" max="264" width="0" style="445" hidden="1" customWidth="1"/>
    <col min="265" max="267" width="3.75" style="445" customWidth="1"/>
    <col min="268" max="268" width="12.75" style="445" customWidth="1"/>
    <col min="269" max="269" width="47.375" style="445" customWidth="1"/>
    <col min="270" max="273" width="0" style="445" hidden="1" customWidth="1"/>
    <col min="274" max="274" width="11.75" style="445" customWidth="1"/>
    <col min="275" max="275" width="6.375" style="445" bestFit="1" customWidth="1"/>
    <col min="276" max="276" width="11.75" style="445" customWidth="1"/>
    <col min="277" max="277" width="0" style="445" hidden="1" customWidth="1"/>
    <col min="278" max="278" width="3.75" style="445" customWidth="1"/>
    <col min="279" max="279" width="11.125" style="445" bestFit="1" customWidth="1"/>
    <col min="280" max="512" width="10.625" style="445"/>
    <col min="513" max="520" width="0" style="445" hidden="1" customWidth="1"/>
    <col min="521" max="523" width="3.75" style="445" customWidth="1"/>
    <col min="524" max="524" width="12.75" style="445" customWidth="1"/>
    <col min="525" max="525" width="47.375" style="445" customWidth="1"/>
    <col min="526" max="529" width="0" style="445" hidden="1" customWidth="1"/>
    <col min="530" max="530" width="11.75" style="445" customWidth="1"/>
    <col min="531" max="531" width="6.375" style="445" bestFit="1" customWidth="1"/>
    <col min="532" max="532" width="11.75" style="445" customWidth="1"/>
    <col min="533" max="533" width="0" style="445" hidden="1" customWidth="1"/>
    <col min="534" max="534" width="3.75" style="445" customWidth="1"/>
    <col min="535" max="535" width="11.125" style="445" bestFit="1" customWidth="1"/>
    <col min="536" max="768" width="10.625" style="445"/>
    <col min="769" max="776" width="0" style="445" hidden="1" customWidth="1"/>
    <col min="777" max="779" width="3.75" style="445" customWidth="1"/>
    <col min="780" max="780" width="12.75" style="445" customWidth="1"/>
    <col min="781" max="781" width="47.375" style="445" customWidth="1"/>
    <col min="782" max="785" width="0" style="445" hidden="1" customWidth="1"/>
    <col min="786" max="786" width="11.75" style="445" customWidth="1"/>
    <col min="787" max="787" width="6.375" style="445" bestFit="1" customWidth="1"/>
    <col min="788" max="788" width="11.75" style="445" customWidth="1"/>
    <col min="789" max="789" width="0" style="445" hidden="1" customWidth="1"/>
    <col min="790" max="790" width="3.75" style="445" customWidth="1"/>
    <col min="791" max="791" width="11.125" style="445" bestFit="1" customWidth="1"/>
    <col min="792" max="1024" width="10.625" style="445"/>
    <col min="1025" max="1032" width="0" style="445" hidden="1" customWidth="1"/>
    <col min="1033" max="1035" width="3.75" style="445" customWidth="1"/>
    <col min="1036" max="1036" width="12.75" style="445" customWidth="1"/>
    <col min="1037" max="1037" width="47.375" style="445" customWidth="1"/>
    <col min="1038" max="1041" width="0" style="445" hidden="1" customWidth="1"/>
    <col min="1042" max="1042" width="11.75" style="445" customWidth="1"/>
    <col min="1043" max="1043" width="6.375" style="445" bestFit="1" customWidth="1"/>
    <col min="1044" max="1044" width="11.75" style="445" customWidth="1"/>
    <col min="1045" max="1045" width="0" style="445" hidden="1" customWidth="1"/>
    <col min="1046" max="1046" width="3.75" style="445" customWidth="1"/>
    <col min="1047" max="1047" width="11.125" style="445" bestFit="1" customWidth="1"/>
    <col min="1048" max="1280" width="10.625" style="445"/>
    <col min="1281" max="1288" width="0" style="445" hidden="1" customWidth="1"/>
    <col min="1289" max="1291" width="3.75" style="445" customWidth="1"/>
    <col min="1292" max="1292" width="12.75" style="445" customWidth="1"/>
    <col min="1293" max="1293" width="47.375" style="445" customWidth="1"/>
    <col min="1294" max="1297" width="0" style="445" hidden="1" customWidth="1"/>
    <col min="1298" max="1298" width="11.75" style="445" customWidth="1"/>
    <col min="1299" max="1299" width="6.375" style="445" bestFit="1" customWidth="1"/>
    <col min="1300" max="1300" width="11.75" style="445" customWidth="1"/>
    <col min="1301" max="1301" width="0" style="445" hidden="1" customWidth="1"/>
    <col min="1302" max="1302" width="3.75" style="445" customWidth="1"/>
    <col min="1303" max="1303" width="11.125" style="445" bestFit="1" customWidth="1"/>
    <col min="1304" max="1536" width="10.625" style="445"/>
    <col min="1537" max="1544" width="0" style="445" hidden="1" customWidth="1"/>
    <col min="1545" max="1547" width="3.75" style="445" customWidth="1"/>
    <col min="1548" max="1548" width="12.75" style="445" customWidth="1"/>
    <col min="1549" max="1549" width="47.375" style="445" customWidth="1"/>
    <col min="1550" max="1553" width="0" style="445" hidden="1" customWidth="1"/>
    <col min="1554" max="1554" width="11.75" style="445" customWidth="1"/>
    <col min="1555" max="1555" width="6.375" style="445" bestFit="1" customWidth="1"/>
    <col min="1556" max="1556" width="11.75" style="445" customWidth="1"/>
    <col min="1557" max="1557" width="0" style="445" hidden="1" customWidth="1"/>
    <col min="1558" max="1558" width="3.75" style="445" customWidth="1"/>
    <col min="1559" max="1559" width="11.125" style="445" bestFit="1" customWidth="1"/>
    <col min="1560" max="1792" width="10.625" style="445"/>
    <col min="1793" max="1800" width="0" style="445" hidden="1" customWidth="1"/>
    <col min="1801" max="1803" width="3.75" style="445" customWidth="1"/>
    <col min="1804" max="1804" width="12.75" style="445" customWidth="1"/>
    <col min="1805" max="1805" width="47.375" style="445" customWidth="1"/>
    <col min="1806" max="1809" width="0" style="445" hidden="1" customWidth="1"/>
    <col min="1810" max="1810" width="11.75" style="445" customWidth="1"/>
    <col min="1811" max="1811" width="6.375" style="445" bestFit="1" customWidth="1"/>
    <col min="1812" max="1812" width="11.75" style="445" customWidth="1"/>
    <col min="1813" max="1813" width="0" style="445" hidden="1" customWidth="1"/>
    <col min="1814" max="1814" width="3.75" style="445" customWidth="1"/>
    <col min="1815" max="1815" width="11.125" style="445" bestFit="1" customWidth="1"/>
    <col min="1816" max="2048" width="10.625" style="445"/>
    <col min="2049" max="2056" width="0" style="445" hidden="1" customWidth="1"/>
    <col min="2057" max="2059" width="3.75" style="445" customWidth="1"/>
    <col min="2060" max="2060" width="12.75" style="445" customWidth="1"/>
    <col min="2061" max="2061" width="47.375" style="445" customWidth="1"/>
    <col min="2062" max="2065" width="0" style="445" hidden="1" customWidth="1"/>
    <col min="2066" max="2066" width="11.75" style="445" customWidth="1"/>
    <col min="2067" max="2067" width="6.375" style="445" bestFit="1" customWidth="1"/>
    <col min="2068" max="2068" width="11.75" style="445" customWidth="1"/>
    <col min="2069" max="2069" width="0" style="445" hidden="1" customWidth="1"/>
    <col min="2070" max="2070" width="3.75" style="445" customWidth="1"/>
    <col min="2071" max="2071" width="11.125" style="445" bestFit="1" customWidth="1"/>
    <col min="2072" max="2304" width="10.625" style="445"/>
    <col min="2305" max="2312" width="0" style="445" hidden="1" customWidth="1"/>
    <col min="2313" max="2315" width="3.75" style="445" customWidth="1"/>
    <col min="2316" max="2316" width="12.75" style="445" customWidth="1"/>
    <col min="2317" max="2317" width="47.375" style="445" customWidth="1"/>
    <col min="2318" max="2321" width="0" style="445" hidden="1" customWidth="1"/>
    <col min="2322" max="2322" width="11.75" style="445" customWidth="1"/>
    <col min="2323" max="2323" width="6.375" style="445" bestFit="1" customWidth="1"/>
    <col min="2324" max="2324" width="11.75" style="445" customWidth="1"/>
    <col min="2325" max="2325" width="0" style="445" hidden="1" customWidth="1"/>
    <col min="2326" max="2326" width="3.75" style="445" customWidth="1"/>
    <col min="2327" max="2327" width="11.125" style="445" bestFit="1" customWidth="1"/>
    <col min="2328" max="2560" width="10.625" style="445"/>
    <col min="2561" max="2568" width="0" style="445" hidden="1" customWidth="1"/>
    <col min="2569" max="2571" width="3.75" style="445" customWidth="1"/>
    <col min="2572" max="2572" width="12.75" style="445" customWidth="1"/>
    <col min="2573" max="2573" width="47.375" style="445" customWidth="1"/>
    <col min="2574" max="2577" width="0" style="445" hidden="1" customWidth="1"/>
    <col min="2578" max="2578" width="11.75" style="445" customWidth="1"/>
    <col min="2579" max="2579" width="6.375" style="445" bestFit="1" customWidth="1"/>
    <col min="2580" max="2580" width="11.75" style="445" customWidth="1"/>
    <col min="2581" max="2581" width="0" style="445" hidden="1" customWidth="1"/>
    <col min="2582" max="2582" width="3.75" style="445" customWidth="1"/>
    <col min="2583" max="2583" width="11.125" style="445" bestFit="1" customWidth="1"/>
    <col min="2584" max="2816" width="10.625" style="445"/>
    <col min="2817" max="2824" width="0" style="445" hidden="1" customWidth="1"/>
    <col min="2825" max="2827" width="3.75" style="445" customWidth="1"/>
    <col min="2828" max="2828" width="12.75" style="445" customWidth="1"/>
    <col min="2829" max="2829" width="47.375" style="445" customWidth="1"/>
    <col min="2830" max="2833" width="0" style="445" hidden="1" customWidth="1"/>
    <col min="2834" max="2834" width="11.75" style="445" customWidth="1"/>
    <col min="2835" max="2835" width="6.375" style="445" bestFit="1" customWidth="1"/>
    <col min="2836" max="2836" width="11.75" style="445" customWidth="1"/>
    <col min="2837" max="2837" width="0" style="445" hidden="1" customWidth="1"/>
    <col min="2838" max="2838" width="3.75" style="445" customWidth="1"/>
    <col min="2839" max="2839" width="11.125" style="445" bestFit="1" customWidth="1"/>
    <col min="2840" max="3072" width="10.625" style="445"/>
    <col min="3073" max="3080" width="0" style="445" hidden="1" customWidth="1"/>
    <col min="3081" max="3083" width="3.75" style="445" customWidth="1"/>
    <col min="3084" max="3084" width="12.75" style="445" customWidth="1"/>
    <col min="3085" max="3085" width="47.375" style="445" customWidth="1"/>
    <col min="3086" max="3089" width="0" style="445" hidden="1" customWidth="1"/>
    <col min="3090" max="3090" width="11.75" style="445" customWidth="1"/>
    <col min="3091" max="3091" width="6.375" style="445" bestFit="1" customWidth="1"/>
    <col min="3092" max="3092" width="11.75" style="445" customWidth="1"/>
    <col min="3093" max="3093" width="0" style="445" hidden="1" customWidth="1"/>
    <col min="3094" max="3094" width="3.75" style="445" customWidth="1"/>
    <col min="3095" max="3095" width="11.125" style="445" bestFit="1" customWidth="1"/>
    <col min="3096" max="3328" width="10.625" style="445"/>
    <col min="3329" max="3336" width="0" style="445" hidden="1" customWidth="1"/>
    <col min="3337" max="3339" width="3.75" style="445" customWidth="1"/>
    <col min="3340" max="3340" width="12.75" style="445" customWidth="1"/>
    <col min="3341" max="3341" width="47.375" style="445" customWidth="1"/>
    <col min="3342" max="3345" width="0" style="445" hidden="1" customWidth="1"/>
    <col min="3346" max="3346" width="11.75" style="445" customWidth="1"/>
    <col min="3347" max="3347" width="6.375" style="445" bestFit="1" customWidth="1"/>
    <col min="3348" max="3348" width="11.75" style="445" customWidth="1"/>
    <col min="3349" max="3349" width="0" style="445" hidden="1" customWidth="1"/>
    <col min="3350" max="3350" width="3.75" style="445" customWidth="1"/>
    <col min="3351" max="3351" width="11.125" style="445" bestFit="1" customWidth="1"/>
    <col min="3352" max="3584" width="10.625" style="445"/>
    <col min="3585" max="3592" width="0" style="445" hidden="1" customWidth="1"/>
    <col min="3593" max="3595" width="3.75" style="445" customWidth="1"/>
    <col min="3596" max="3596" width="12.75" style="445" customWidth="1"/>
    <col min="3597" max="3597" width="47.375" style="445" customWidth="1"/>
    <col min="3598" max="3601" width="0" style="445" hidden="1" customWidth="1"/>
    <col min="3602" max="3602" width="11.75" style="445" customWidth="1"/>
    <col min="3603" max="3603" width="6.375" style="445" bestFit="1" customWidth="1"/>
    <col min="3604" max="3604" width="11.75" style="445" customWidth="1"/>
    <col min="3605" max="3605" width="0" style="445" hidden="1" customWidth="1"/>
    <col min="3606" max="3606" width="3.75" style="445" customWidth="1"/>
    <col min="3607" max="3607" width="11.125" style="445" bestFit="1" customWidth="1"/>
    <col min="3608" max="3840" width="10.625" style="445"/>
    <col min="3841" max="3848" width="0" style="445" hidden="1" customWidth="1"/>
    <col min="3849" max="3851" width="3.75" style="445" customWidth="1"/>
    <col min="3852" max="3852" width="12.75" style="445" customWidth="1"/>
    <col min="3853" max="3853" width="47.375" style="445" customWidth="1"/>
    <col min="3854" max="3857" width="0" style="445" hidden="1" customWidth="1"/>
    <col min="3858" max="3858" width="11.75" style="445" customWidth="1"/>
    <col min="3859" max="3859" width="6.375" style="445" bestFit="1" customWidth="1"/>
    <col min="3860" max="3860" width="11.75" style="445" customWidth="1"/>
    <col min="3861" max="3861" width="0" style="445" hidden="1" customWidth="1"/>
    <col min="3862" max="3862" width="3.75" style="445" customWidth="1"/>
    <col min="3863" max="3863" width="11.125" style="445" bestFit="1" customWidth="1"/>
    <col min="3864" max="4096" width="10.625" style="445"/>
    <col min="4097" max="4104" width="0" style="445" hidden="1" customWidth="1"/>
    <col min="4105" max="4107" width="3.75" style="445" customWidth="1"/>
    <col min="4108" max="4108" width="12.75" style="445" customWidth="1"/>
    <col min="4109" max="4109" width="47.375" style="445" customWidth="1"/>
    <col min="4110" max="4113" width="0" style="445" hidden="1" customWidth="1"/>
    <col min="4114" max="4114" width="11.75" style="445" customWidth="1"/>
    <col min="4115" max="4115" width="6.375" style="445" bestFit="1" customWidth="1"/>
    <col min="4116" max="4116" width="11.75" style="445" customWidth="1"/>
    <col min="4117" max="4117" width="0" style="445" hidden="1" customWidth="1"/>
    <col min="4118" max="4118" width="3.75" style="445" customWidth="1"/>
    <col min="4119" max="4119" width="11.125" style="445" bestFit="1" customWidth="1"/>
    <col min="4120" max="4352" width="10.625" style="445"/>
    <col min="4353" max="4360" width="0" style="445" hidden="1" customWidth="1"/>
    <col min="4361" max="4363" width="3.75" style="445" customWidth="1"/>
    <col min="4364" max="4364" width="12.75" style="445" customWidth="1"/>
    <col min="4365" max="4365" width="47.375" style="445" customWidth="1"/>
    <col min="4366" max="4369" width="0" style="445" hidden="1" customWidth="1"/>
    <col min="4370" max="4370" width="11.75" style="445" customWidth="1"/>
    <col min="4371" max="4371" width="6.375" style="445" bestFit="1" customWidth="1"/>
    <col min="4372" max="4372" width="11.75" style="445" customWidth="1"/>
    <col min="4373" max="4373" width="0" style="445" hidden="1" customWidth="1"/>
    <col min="4374" max="4374" width="3.75" style="445" customWidth="1"/>
    <col min="4375" max="4375" width="11.125" style="445" bestFit="1" customWidth="1"/>
    <col min="4376" max="4608" width="10.625" style="445"/>
    <col min="4609" max="4616" width="0" style="445" hidden="1" customWidth="1"/>
    <col min="4617" max="4619" width="3.75" style="445" customWidth="1"/>
    <col min="4620" max="4620" width="12.75" style="445" customWidth="1"/>
    <col min="4621" max="4621" width="47.375" style="445" customWidth="1"/>
    <col min="4622" max="4625" width="0" style="445" hidden="1" customWidth="1"/>
    <col min="4626" max="4626" width="11.75" style="445" customWidth="1"/>
    <col min="4627" max="4627" width="6.375" style="445" bestFit="1" customWidth="1"/>
    <col min="4628" max="4628" width="11.75" style="445" customWidth="1"/>
    <col min="4629" max="4629" width="0" style="445" hidden="1" customWidth="1"/>
    <col min="4630" max="4630" width="3.75" style="445" customWidth="1"/>
    <col min="4631" max="4631" width="11.125" style="445" bestFit="1" customWidth="1"/>
    <col min="4632" max="4864" width="10.625" style="445"/>
    <col min="4865" max="4872" width="0" style="445" hidden="1" customWidth="1"/>
    <col min="4873" max="4875" width="3.75" style="445" customWidth="1"/>
    <col min="4876" max="4876" width="12.75" style="445" customWidth="1"/>
    <col min="4877" max="4877" width="47.375" style="445" customWidth="1"/>
    <col min="4878" max="4881" width="0" style="445" hidden="1" customWidth="1"/>
    <col min="4882" max="4882" width="11.75" style="445" customWidth="1"/>
    <col min="4883" max="4883" width="6.375" style="445" bestFit="1" customWidth="1"/>
    <col min="4884" max="4884" width="11.75" style="445" customWidth="1"/>
    <col min="4885" max="4885" width="0" style="445" hidden="1" customWidth="1"/>
    <col min="4886" max="4886" width="3.75" style="445" customWidth="1"/>
    <col min="4887" max="4887" width="11.125" style="445" bestFit="1" customWidth="1"/>
    <col min="4888" max="5120" width="10.625" style="445"/>
    <col min="5121" max="5128" width="0" style="445" hidden="1" customWidth="1"/>
    <col min="5129" max="5131" width="3.75" style="445" customWidth="1"/>
    <col min="5132" max="5132" width="12.75" style="445" customWidth="1"/>
    <col min="5133" max="5133" width="47.375" style="445" customWidth="1"/>
    <col min="5134" max="5137" width="0" style="445" hidden="1" customWidth="1"/>
    <col min="5138" max="5138" width="11.75" style="445" customWidth="1"/>
    <col min="5139" max="5139" width="6.375" style="445" bestFit="1" customWidth="1"/>
    <col min="5140" max="5140" width="11.75" style="445" customWidth="1"/>
    <col min="5141" max="5141" width="0" style="445" hidden="1" customWidth="1"/>
    <col min="5142" max="5142" width="3.75" style="445" customWidth="1"/>
    <col min="5143" max="5143" width="11.125" style="445" bestFit="1" customWidth="1"/>
    <col min="5144" max="5376" width="10.625" style="445"/>
    <col min="5377" max="5384" width="0" style="445" hidden="1" customWidth="1"/>
    <col min="5385" max="5387" width="3.75" style="445" customWidth="1"/>
    <col min="5388" max="5388" width="12.75" style="445" customWidth="1"/>
    <col min="5389" max="5389" width="47.375" style="445" customWidth="1"/>
    <col min="5390" max="5393" width="0" style="445" hidden="1" customWidth="1"/>
    <col min="5394" max="5394" width="11.75" style="445" customWidth="1"/>
    <col min="5395" max="5395" width="6.375" style="445" bestFit="1" customWidth="1"/>
    <col min="5396" max="5396" width="11.75" style="445" customWidth="1"/>
    <col min="5397" max="5397" width="0" style="445" hidden="1" customWidth="1"/>
    <col min="5398" max="5398" width="3.75" style="445" customWidth="1"/>
    <col min="5399" max="5399" width="11.125" style="445" bestFit="1" customWidth="1"/>
    <col min="5400" max="5632" width="10.625" style="445"/>
    <col min="5633" max="5640" width="0" style="445" hidden="1" customWidth="1"/>
    <col min="5641" max="5643" width="3.75" style="445" customWidth="1"/>
    <col min="5644" max="5644" width="12.75" style="445" customWidth="1"/>
    <col min="5645" max="5645" width="47.375" style="445" customWidth="1"/>
    <col min="5646" max="5649" width="0" style="445" hidden="1" customWidth="1"/>
    <col min="5650" max="5650" width="11.75" style="445" customWidth="1"/>
    <col min="5651" max="5651" width="6.375" style="445" bestFit="1" customWidth="1"/>
    <col min="5652" max="5652" width="11.75" style="445" customWidth="1"/>
    <col min="5653" max="5653" width="0" style="445" hidden="1" customWidth="1"/>
    <col min="5654" max="5654" width="3.75" style="445" customWidth="1"/>
    <col min="5655" max="5655" width="11.125" style="445" bestFit="1" customWidth="1"/>
    <col min="5656" max="5888" width="10.625" style="445"/>
    <col min="5889" max="5896" width="0" style="445" hidden="1" customWidth="1"/>
    <col min="5897" max="5899" width="3.75" style="445" customWidth="1"/>
    <col min="5900" max="5900" width="12.75" style="445" customWidth="1"/>
    <col min="5901" max="5901" width="47.375" style="445" customWidth="1"/>
    <col min="5902" max="5905" width="0" style="445" hidden="1" customWidth="1"/>
    <col min="5906" max="5906" width="11.75" style="445" customWidth="1"/>
    <col min="5907" max="5907" width="6.375" style="445" bestFit="1" customWidth="1"/>
    <col min="5908" max="5908" width="11.75" style="445" customWidth="1"/>
    <col min="5909" max="5909" width="0" style="445" hidden="1" customWidth="1"/>
    <col min="5910" max="5910" width="3.75" style="445" customWidth="1"/>
    <col min="5911" max="5911" width="11.125" style="445" bestFit="1" customWidth="1"/>
    <col min="5912" max="6144" width="10.625" style="445"/>
    <col min="6145" max="6152" width="0" style="445" hidden="1" customWidth="1"/>
    <col min="6153" max="6155" width="3.75" style="445" customWidth="1"/>
    <col min="6156" max="6156" width="12.75" style="445" customWidth="1"/>
    <col min="6157" max="6157" width="47.375" style="445" customWidth="1"/>
    <col min="6158" max="6161" width="0" style="445" hidden="1" customWidth="1"/>
    <col min="6162" max="6162" width="11.75" style="445" customWidth="1"/>
    <col min="6163" max="6163" width="6.375" style="445" bestFit="1" customWidth="1"/>
    <col min="6164" max="6164" width="11.75" style="445" customWidth="1"/>
    <col min="6165" max="6165" width="0" style="445" hidden="1" customWidth="1"/>
    <col min="6166" max="6166" width="3.75" style="445" customWidth="1"/>
    <col min="6167" max="6167" width="11.125" style="445" bestFit="1" customWidth="1"/>
    <col min="6168" max="6400" width="10.625" style="445"/>
    <col min="6401" max="6408" width="0" style="445" hidden="1" customWidth="1"/>
    <col min="6409" max="6411" width="3.75" style="445" customWidth="1"/>
    <col min="6412" max="6412" width="12.75" style="445" customWidth="1"/>
    <col min="6413" max="6413" width="47.375" style="445" customWidth="1"/>
    <col min="6414" max="6417" width="0" style="445" hidden="1" customWidth="1"/>
    <col min="6418" max="6418" width="11.75" style="445" customWidth="1"/>
    <col min="6419" max="6419" width="6.375" style="445" bestFit="1" customWidth="1"/>
    <col min="6420" max="6420" width="11.75" style="445" customWidth="1"/>
    <col min="6421" max="6421" width="0" style="445" hidden="1" customWidth="1"/>
    <col min="6422" max="6422" width="3.75" style="445" customWidth="1"/>
    <col min="6423" max="6423" width="11.125" style="445" bestFit="1" customWidth="1"/>
    <col min="6424" max="6656" width="10.625" style="445"/>
    <col min="6657" max="6664" width="0" style="445" hidden="1" customWidth="1"/>
    <col min="6665" max="6667" width="3.75" style="445" customWidth="1"/>
    <col min="6668" max="6668" width="12.75" style="445" customWidth="1"/>
    <col min="6669" max="6669" width="47.375" style="445" customWidth="1"/>
    <col min="6670" max="6673" width="0" style="445" hidden="1" customWidth="1"/>
    <col min="6674" max="6674" width="11.75" style="445" customWidth="1"/>
    <col min="6675" max="6675" width="6.375" style="445" bestFit="1" customWidth="1"/>
    <col min="6676" max="6676" width="11.75" style="445" customWidth="1"/>
    <col min="6677" max="6677" width="0" style="445" hidden="1" customWidth="1"/>
    <col min="6678" max="6678" width="3.75" style="445" customWidth="1"/>
    <col min="6679" max="6679" width="11.125" style="445" bestFit="1" customWidth="1"/>
    <col min="6680" max="6912" width="10.625" style="445"/>
    <col min="6913" max="6920" width="0" style="445" hidden="1" customWidth="1"/>
    <col min="6921" max="6923" width="3.75" style="445" customWidth="1"/>
    <col min="6924" max="6924" width="12.75" style="445" customWidth="1"/>
    <col min="6925" max="6925" width="47.375" style="445" customWidth="1"/>
    <col min="6926" max="6929" width="0" style="445" hidden="1" customWidth="1"/>
    <col min="6930" max="6930" width="11.75" style="445" customWidth="1"/>
    <col min="6931" max="6931" width="6.375" style="445" bestFit="1" customWidth="1"/>
    <col min="6932" max="6932" width="11.75" style="445" customWidth="1"/>
    <col min="6933" max="6933" width="0" style="445" hidden="1" customWidth="1"/>
    <col min="6934" max="6934" width="3.75" style="445" customWidth="1"/>
    <col min="6935" max="6935" width="11.125" style="445" bestFit="1" customWidth="1"/>
    <col min="6936" max="7168" width="10.625" style="445"/>
    <col min="7169" max="7176" width="0" style="445" hidden="1" customWidth="1"/>
    <col min="7177" max="7179" width="3.75" style="445" customWidth="1"/>
    <col min="7180" max="7180" width="12.75" style="445" customWidth="1"/>
    <col min="7181" max="7181" width="47.375" style="445" customWidth="1"/>
    <col min="7182" max="7185" width="0" style="445" hidden="1" customWidth="1"/>
    <col min="7186" max="7186" width="11.75" style="445" customWidth="1"/>
    <col min="7187" max="7187" width="6.375" style="445" bestFit="1" customWidth="1"/>
    <col min="7188" max="7188" width="11.75" style="445" customWidth="1"/>
    <col min="7189" max="7189" width="0" style="445" hidden="1" customWidth="1"/>
    <col min="7190" max="7190" width="3.75" style="445" customWidth="1"/>
    <col min="7191" max="7191" width="11.125" style="445" bestFit="1" customWidth="1"/>
    <col min="7192" max="7424" width="10.625" style="445"/>
    <col min="7425" max="7432" width="0" style="445" hidden="1" customWidth="1"/>
    <col min="7433" max="7435" width="3.75" style="445" customWidth="1"/>
    <col min="7436" max="7436" width="12.75" style="445" customWidth="1"/>
    <col min="7437" max="7437" width="47.375" style="445" customWidth="1"/>
    <col min="7438" max="7441" width="0" style="445" hidden="1" customWidth="1"/>
    <col min="7442" max="7442" width="11.75" style="445" customWidth="1"/>
    <col min="7443" max="7443" width="6.375" style="445" bestFit="1" customWidth="1"/>
    <col min="7444" max="7444" width="11.75" style="445" customWidth="1"/>
    <col min="7445" max="7445" width="0" style="445" hidden="1" customWidth="1"/>
    <col min="7446" max="7446" width="3.75" style="445" customWidth="1"/>
    <col min="7447" max="7447" width="11.125" style="445" bestFit="1" customWidth="1"/>
    <col min="7448" max="7680" width="10.625" style="445"/>
    <col min="7681" max="7688" width="0" style="445" hidden="1" customWidth="1"/>
    <col min="7689" max="7691" width="3.75" style="445" customWidth="1"/>
    <col min="7692" max="7692" width="12.75" style="445" customWidth="1"/>
    <col min="7693" max="7693" width="47.375" style="445" customWidth="1"/>
    <col min="7694" max="7697" width="0" style="445" hidden="1" customWidth="1"/>
    <col min="7698" max="7698" width="11.75" style="445" customWidth="1"/>
    <col min="7699" max="7699" width="6.375" style="445" bestFit="1" customWidth="1"/>
    <col min="7700" max="7700" width="11.75" style="445" customWidth="1"/>
    <col min="7701" max="7701" width="0" style="445" hidden="1" customWidth="1"/>
    <col min="7702" max="7702" width="3.75" style="445" customWidth="1"/>
    <col min="7703" max="7703" width="11.125" style="445" bestFit="1" customWidth="1"/>
    <col min="7704" max="7936" width="10.625" style="445"/>
    <col min="7937" max="7944" width="0" style="445" hidden="1" customWidth="1"/>
    <col min="7945" max="7947" width="3.75" style="445" customWidth="1"/>
    <col min="7948" max="7948" width="12.75" style="445" customWidth="1"/>
    <col min="7949" max="7949" width="47.375" style="445" customWidth="1"/>
    <col min="7950" max="7953" width="0" style="445" hidden="1" customWidth="1"/>
    <col min="7954" max="7954" width="11.75" style="445" customWidth="1"/>
    <col min="7955" max="7955" width="6.375" style="445" bestFit="1" customWidth="1"/>
    <col min="7956" max="7956" width="11.75" style="445" customWidth="1"/>
    <col min="7957" max="7957" width="0" style="445" hidden="1" customWidth="1"/>
    <col min="7958" max="7958" width="3.75" style="445" customWidth="1"/>
    <col min="7959" max="7959" width="11.125" style="445" bestFit="1" customWidth="1"/>
    <col min="7960" max="8192" width="10.625" style="445"/>
    <col min="8193" max="8200" width="0" style="445" hidden="1" customWidth="1"/>
    <col min="8201" max="8203" width="3.75" style="445" customWidth="1"/>
    <col min="8204" max="8204" width="12.75" style="445" customWidth="1"/>
    <col min="8205" max="8205" width="47.375" style="445" customWidth="1"/>
    <col min="8206" max="8209" width="0" style="445" hidden="1" customWidth="1"/>
    <col min="8210" max="8210" width="11.75" style="445" customWidth="1"/>
    <col min="8211" max="8211" width="6.375" style="445" bestFit="1" customWidth="1"/>
    <col min="8212" max="8212" width="11.75" style="445" customWidth="1"/>
    <col min="8213" max="8213" width="0" style="445" hidden="1" customWidth="1"/>
    <col min="8214" max="8214" width="3.75" style="445" customWidth="1"/>
    <col min="8215" max="8215" width="11.125" style="445" bestFit="1" customWidth="1"/>
    <col min="8216" max="8448" width="10.625" style="445"/>
    <col min="8449" max="8456" width="0" style="445" hidden="1" customWidth="1"/>
    <col min="8457" max="8459" width="3.75" style="445" customWidth="1"/>
    <col min="8460" max="8460" width="12.75" style="445" customWidth="1"/>
    <col min="8461" max="8461" width="47.375" style="445" customWidth="1"/>
    <col min="8462" max="8465" width="0" style="445" hidden="1" customWidth="1"/>
    <col min="8466" max="8466" width="11.75" style="445" customWidth="1"/>
    <col min="8467" max="8467" width="6.375" style="445" bestFit="1" customWidth="1"/>
    <col min="8468" max="8468" width="11.75" style="445" customWidth="1"/>
    <col min="8469" max="8469" width="0" style="445" hidden="1" customWidth="1"/>
    <col min="8470" max="8470" width="3.75" style="445" customWidth="1"/>
    <col min="8471" max="8471" width="11.125" style="445" bestFit="1" customWidth="1"/>
    <col min="8472" max="8704" width="10.625" style="445"/>
    <col min="8705" max="8712" width="0" style="445" hidden="1" customWidth="1"/>
    <col min="8713" max="8715" width="3.75" style="445" customWidth="1"/>
    <col min="8716" max="8716" width="12.75" style="445" customWidth="1"/>
    <col min="8717" max="8717" width="47.375" style="445" customWidth="1"/>
    <col min="8718" max="8721" width="0" style="445" hidden="1" customWidth="1"/>
    <col min="8722" max="8722" width="11.75" style="445" customWidth="1"/>
    <col min="8723" max="8723" width="6.375" style="445" bestFit="1" customWidth="1"/>
    <col min="8724" max="8724" width="11.75" style="445" customWidth="1"/>
    <col min="8725" max="8725" width="0" style="445" hidden="1" customWidth="1"/>
    <col min="8726" max="8726" width="3.75" style="445" customWidth="1"/>
    <col min="8727" max="8727" width="11.125" style="445" bestFit="1" customWidth="1"/>
    <col min="8728" max="8960" width="10.625" style="445"/>
    <col min="8961" max="8968" width="0" style="445" hidden="1" customWidth="1"/>
    <col min="8969" max="8971" width="3.75" style="445" customWidth="1"/>
    <col min="8972" max="8972" width="12.75" style="445" customWidth="1"/>
    <col min="8973" max="8973" width="47.375" style="445" customWidth="1"/>
    <col min="8974" max="8977" width="0" style="445" hidden="1" customWidth="1"/>
    <col min="8978" max="8978" width="11.75" style="445" customWidth="1"/>
    <col min="8979" max="8979" width="6.375" style="445" bestFit="1" customWidth="1"/>
    <col min="8980" max="8980" width="11.75" style="445" customWidth="1"/>
    <col min="8981" max="8981" width="0" style="445" hidden="1" customWidth="1"/>
    <col min="8982" max="8982" width="3.75" style="445" customWidth="1"/>
    <col min="8983" max="8983" width="11.125" style="445" bestFit="1" customWidth="1"/>
    <col min="8984" max="9216" width="10.625" style="445"/>
    <col min="9217" max="9224" width="0" style="445" hidden="1" customWidth="1"/>
    <col min="9225" max="9227" width="3.75" style="445" customWidth="1"/>
    <col min="9228" max="9228" width="12.75" style="445" customWidth="1"/>
    <col min="9229" max="9229" width="47.375" style="445" customWidth="1"/>
    <col min="9230" max="9233" width="0" style="445" hidden="1" customWidth="1"/>
    <col min="9234" max="9234" width="11.75" style="445" customWidth="1"/>
    <col min="9235" max="9235" width="6.375" style="445" bestFit="1" customWidth="1"/>
    <col min="9236" max="9236" width="11.75" style="445" customWidth="1"/>
    <col min="9237" max="9237" width="0" style="445" hidden="1" customWidth="1"/>
    <col min="9238" max="9238" width="3.75" style="445" customWidth="1"/>
    <col min="9239" max="9239" width="11.125" style="445" bestFit="1" customWidth="1"/>
    <col min="9240" max="9472" width="10.625" style="445"/>
    <col min="9473" max="9480" width="0" style="445" hidden="1" customWidth="1"/>
    <col min="9481" max="9483" width="3.75" style="445" customWidth="1"/>
    <col min="9484" max="9484" width="12.75" style="445" customWidth="1"/>
    <col min="9485" max="9485" width="47.375" style="445" customWidth="1"/>
    <col min="9486" max="9489" width="0" style="445" hidden="1" customWidth="1"/>
    <col min="9490" max="9490" width="11.75" style="445" customWidth="1"/>
    <col min="9491" max="9491" width="6.375" style="445" bestFit="1" customWidth="1"/>
    <col min="9492" max="9492" width="11.75" style="445" customWidth="1"/>
    <col min="9493" max="9493" width="0" style="445" hidden="1" customWidth="1"/>
    <col min="9494" max="9494" width="3.75" style="445" customWidth="1"/>
    <col min="9495" max="9495" width="11.125" style="445" bestFit="1" customWidth="1"/>
    <col min="9496" max="9728" width="10.625" style="445"/>
    <col min="9729" max="9736" width="0" style="445" hidden="1" customWidth="1"/>
    <col min="9737" max="9739" width="3.75" style="445" customWidth="1"/>
    <col min="9740" max="9740" width="12.75" style="445" customWidth="1"/>
    <col min="9741" max="9741" width="47.375" style="445" customWidth="1"/>
    <col min="9742" max="9745" width="0" style="445" hidden="1" customWidth="1"/>
    <col min="9746" max="9746" width="11.75" style="445" customWidth="1"/>
    <col min="9747" max="9747" width="6.375" style="445" bestFit="1" customWidth="1"/>
    <col min="9748" max="9748" width="11.75" style="445" customWidth="1"/>
    <col min="9749" max="9749" width="0" style="445" hidden="1" customWidth="1"/>
    <col min="9750" max="9750" width="3.75" style="445" customWidth="1"/>
    <col min="9751" max="9751" width="11.125" style="445" bestFit="1" customWidth="1"/>
    <col min="9752" max="9984" width="10.625" style="445"/>
    <col min="9985" max="9992" width="0" style="445" hidden="1" customWidth="1"/>
    <col min="9993" max="9995" width="3.75" style="445" customWidth="1"/>
    <col min="9996" max="9996" width="12.75" style="445" customWidth="1"/>
    <col min="9997" max="9997" width="47.375" style="445" customWidth="1"/>
    <col min="9998" max="10001" width="0" style="445" hidden="1" customWidth="1"/>
    <col min="10002" max="10002" width="11.75" style="445" customWidth="1"/>
    <col min="10003" max="10003" width="6.375" style="445" bestFit="1" customWidth="1"/>
    <col min="10004" max="10004" width="11.75" style="445" customWidth="1"/>
    <col min="10005" max="10005" width="0" style="445" hidden="1" customWidth="1"/>
    <col min="10006" max="10006" width="3.75" style="445" customWidth="1"/>
    <col min="10007" max="10007" width="11.125" style="445" bestFit="1" customWidth="1"/>
    <col min="10008" max="10240" width="10.625" style="445"/>
    <col min="10241" max="10248" width="0" style="445" hidden="1" customWidth="1"/>
    <col min="10249" max="10251" width="3.75" style="445" customWidth="1"/>
    <col min="10252" max="10252" width="12.75" style="445" customWidth="1"/>
    <col min="10253" max="10253" width="47.375" style="445" customWidth="1"/>
    <col min="10254" max="10257" width="0" style="445" hidden="1" customWidth="1"/>
    <col min="10258" max="10258" width="11.75" style="445" customWidth="1"/>
    <col min="10259" max="10259" width="6.375" style="445" bestFit="1" customWidth="1"/>
    <col min="10260" max="10260" width="11.75" style="445" customWidth="1"/>
    <col min="10261" max="10261" width="0" style="445" hidden="1" customWidth="1"/>
    <col min="10262" max="10262" width="3.75" style="445" customWidth="1"/>
    <col min="10263" max="10263" width="11.125" style="445" bestFit="1" customWidth="1"/>
    <col min="10264" max="10496" width="10.625" style="445"/>
    <col min="10497" max="10504" width="0" style="445" hidden="1" customWidth="1"/>
    <col min="10505" max="10507" width="3.75" style="445" customWidth="1"/>
    <col min="10508" max="10508" width="12.75" style="445" customWidth="1"/>
    <col min="10509" max="10509" width="47.375" style="445" customWidth="1"/>
    <col min="10510" max="10513" width="0" style="445" hidden="1" customWidth="1"/>
    <col min="10514" max="10514" width="11.75" style="445" customWidth="1"/>
    <col min="10515" max="10515" width="6.375" style="445" bestFit="1" customWidth="1"/>
    <col min="10516" max="10516" width="11.75" style="445" customWidth="1"/>
    <col min="10517" max="10517" width="0" style="445" hidden="1" customWidth="1"/>
    <col min="10518" max="10518" width="3.75" style="445" customWidth="1"/>
    <col min="10519" max="10519" width="11.125" style="445" bestFit="1" customWidth="1"/>
    <col min="10520" max="10752" width="10.625" style="445"/>
    <col min="10753" max="10760" width="0" style="445" hidden="1" customWidth="1"/>
    <col min="10761" max="10763" width="3.75" style="445" customWidth="1"/>
    <col min="10764" max="10764" width="12.75" style="445" customWidth="1"/>
    <col min="10765" max="10765" width="47.375" style="445" customWidth="1"/>
    <col min="10766" max="10769" width="0" style="445" hidden="1" customWidth="1"/>
    <col min="10770" max="10770" width="11.75" style="445" customWidth="1"/>
    <col min="10771" max="10771" width="6.375" style="445" bestFit="1" customWidth="1"/>
    <col min="10772" max="10772" width="11.75" style="445" customWidth="1"/>
    <col min="10773" max="10773" width="0" style="445" hidden="1" customWidth="1"/>
    <col min="10774" max="10774" width="3.75" style="445" customWidth="1"/>
    <col min="10775" max="10775" width="11.125" style="445" bestFit="1" customWidth="1"/>
    <col min="10776" max="11008" width="10.625" style="445"/>
    <col min="11009" max="11016" width="0" style="445" hidden="1" customWidth="1"/>
    <col min="11017" max="11019" width="3.75" style="445" customWidth="1"/>
    <col min="11020" max="11020" width="12.75" style="445" customWidth="1"/>
    <col min="11021" max="11021" width="47.375" style="445" customWidth="1"/>
    <col min="11022" max="11025" width="0" style="445" hidden="1" customWidth="1"/>
    <col min="11026" max="11026" width="11.75" style="445" customWidth="1"/>
    <col min="11027" max="11027" width="6.375" style="445" bestFit="1" customWidth="1"/>
    <col min="11028" max="11028" width="11.75" style="445" customWidth="1"/>
    <col min="11029" max="11029" width="0" style="445" hidden="1" customWidth="1"/>
    <col min="11030" max="11030" width="3.75" style="445" customWidth="1"/>
    <col min="11031" max="11031" width="11.125" style="445" bestFit="1" customWidth="1"/>
    <col min="11032" max="11264" width="10.625" style="445"/>
    <col min="11265" max="11272" width="0" style="445" hidden="1" customWidth="1"/>
    <col min="11273" max="11275" width="3.75" style="445" customWidth="1"/>
    <col min="11276" max="11276" width="12.75" style="445" customWidth="1"/>
    <col min="11277" max="11277" width="47.375" style="445" customWidth="1"/>
    <col min="11278" max="11281" width="0" style="445" hidden="1" customWidth="1"/>
    <col min="11282" max="11282" width="11.75" style="445" customWidth="1"/>
    <col min="11283" max="11283" width="6.375" style="445" bestFit="1" customWidth="1"/>
    <col min="11284" max="11284" width="11.75" style="445" customWidth="1"/>
    <col min="11285" max="11285" width="0" style="445" hidden="1" customWidth="1"/>
    <col min="11286" max="11286" width="3.75" style="445" customWidth="1"/>
    <col min="11287" max="11287" width="11.125" style="445" bestFit="1" customWidth="1"/>
    <col min="11288" max="11520" width="10.625" style="445"/>
    <col min="11521" max="11528" width="0" style="445" hidden="1" customWidth="1"/>
    <col min="11529" max="11531" width="3.75" style="445" customWidth="1"/>
    <col min="11532" max="11532" width="12.75" style="445" customWidth="1"/>
    <col min="11533" max="11533" width="47.375" style="445" customWidth="1"/>
    <col min="11534" max="11537" width="0" style="445" hidden="1" customWidth="1"/>
    <col min="11538" max="11538" width="11.75" style="445" customWidth="1"/>
    <col min="11539" max="11539" width="6.375" style="445" bestFit="1" customWidth="1"/>
    <col min="11540" max="11540" width="11.75" style="445" customWidth="1"/>
    <col min="11541" max="11541" width="0" style="445" hidden="1" customWidth="1"/>
    <col min="11542" max="11542" width="3.75" style="445" customWidth="1"/>
    <col min="11543" max="11543" width="11.125" style="445" bestFit="1" customWidth="1"/>
    <col min="11544" max="11776" width="10.625" style="445"/>
    <col min="11777" max="11784" width="0" style="445" hidden="1" customWidth="1"/>
    <col min="11785" max="11787" width="3.75" style="445" customWidth="1"/>
    <col min="11788" max="11788" width="12.75" style="445" customWidth="1"/>
    <col min="11789" max="11789" width="47.375" style="445" customWidth="1"/>
    <col min="11790" max="11793" width="0" style="445" hidden="1" customWidth="1"/>
    <col min="11794" max="11794" width="11.75" style="445" customWidth="1"/>
    <col min="11795" max="11795" width="6.375" style="445" bestFit="1" customWidth="1"/>
    <col min="11796" max="11796" width="11.75" style="445" customWidth="1"/>
    <col min="11797" max="11797" width="0" style="445" hidden="1" customWidth="1"/>
    <col min="11798" max="11798" width="3.75" style="445" customWidth="1"/>
    <col min="11799" max="11799" width="11.125" style="445" bestFit="1" customWidth="1"/>
    <col min="11800" max="12032" width="10.625" style="445"/>
    <col min="12033" max="12040" width="0" style="445" hidden="1" customWidth="1"/>
    <col min="12041" max="12043" width="3.75" style="445" customWidth="1"/>
    <col min="12044" max="12044" width="12.75" style="445" customWidth="1"/>
    <col min="12045" max="12045" width="47.375" style="445" customWidth="1"/>
    <col min="12046" max="12049" width="0" style="445" hidden="1" customWidth="1"/>
    <col min="12050" max="12050" width="11.75" style="445" customWidth="1"/>
    <col min="12051" max="12051" width="6.375" style="445" bestFit="1" customWidth="1"/>
    <col min="12052" max="12052" width="11.75" style="445" customWidth="1"/>
    <col min="12053" max="12053" width="0" style="445" hidden="1" customWidth="1"/>
    <col min="12054" max="12054" width="3.75" style="445" customWidth="1"/>
    <col min="12055" max="12055" width="11.125" style="445" bestFit="1" customWidth="1"/>
    <col min="12056" max="12288" width="10.625" style="445"/>
    <col min="12289" max="12296" width="0" style="445" hidden="1" customWidth="1"/>
    <col min="12297" max="12299" width="3.75" style="445" customWidth="1"/>
    <col min="12300" max="12300" width="12.75" style="445" customWidth="1"/>
    <col min="12301" max="12301" width="47.375" style="445" customWidth="1"/>
    <col min="12302" max="12305" width="0" style="445" hidden="1" customWidth="1"/>
    <col min="12306" max="12306" width="11.75" style="445" customWidth="1"/>
    <col min="12307" max="12307" width="6.375" style="445" bestFit="1" customWidth="1"/>
    <col min="12308" max="12308" width="11.75" style="445" customWidth="1"/>
    <col min="12309" max="12309" width="0" style="445" hidden="1" customWidth="1"/>
    <col min="12310" max="12310" width="3.75" style="445" customWidth="1"/>
    <col min="12311" max="12311" width="11.125" style="445" bestFit="1" customWidth="1"/>
    <col min="12312" max="12544" width="10.625" style="445"/>
    <col min="12545" max="12552" width="0" style="445" hidden="1" customWidth="1"/>
    <col min="12553" max="12555" width="3.75" style="445" customWidth="1"/>
    <col min="12556" max="12556" width="12.75" style="445" customWidth="1"/>
    <col min="12557" max="12557" width="47.375" style="445" customWidth="1"/>
    <col min="12558" max="12561" width="0" style="445" hidden="1" customWidth="1"/>
    <col min="12562" max="12562" width="11.75" style="445" customWidth="1"/>
    <col min="12563" max="12563" width="6.375" style="445" bestFit="1" customWidth="1"/>
    <col min="12564" max="12564" width="11.75" style="445" customWidth="1"/>
    <col min="12565" max="12565" width="0" style="445" hidden="1" customWidth="1"/>
    <col min="12566" max="12566" width="3.75" style="445" customWidth="1"/>
    <col min="12567" max="12567" width="11.125" style="445" bestFit="1" customWidth="1"/>
    <col min="12568" max="12800" width="10.625" style="445"/>
    <col min="12801" max="12808" width="0" style="445" hidden="1" customWidth="1"/>
    <col min="12809" max="12811" width="3.75" style="445" customWidth="1"/>
    <col min="12812" max="12812" width="12.75" style="445" customWidth="1"/>
    <col min="12813" max="12813" width="47.375" style="445" customWidth="1"/>
    <col min="12814" max="12817" width="0" style="445" hidden="1" customWidth="1"/>
    <col min="12818" max="12818" width="11.75" style="445" customWidth="1"/>
    <col min="12819" max="12819" width="6.375" style="445" bestFit="1" customWidth="1"/>
    <col min="12820" max="12820" width="11.75" style="445" customWidth="1"/>
    <col min="12821" max="12821" width="0" style="445" hidden="1" customWidth="1"/>
    <col min="12822" max="12822" width="3.75" style="445" customWidth="1"/>
    <col min="12823" max="12823" width="11.125" style="445" bestFit="1" customWidth="1"/>
    <col min="12824" max="13056" width="10.625" style="445"/>
    <col min="13057" max="13064" width="0" style="445" hidden="1" customWidth="1"/>
    <col min="13065" max="13067" width="3.75" style="445" customWidth="1"/>
    <col min="13068" max="13068" width="12.75" style="445" customWidth="1"/>
    <col min="13069" max="13069" width="47.375" style="445" customWidth="1"/>
    <col min="13070" max="13073" width="0" style="445" hidden="1" customWidth="1"/>
    <col min="13074" max="13074" width="11.75" style="445" customWidth="1"/>
    <col min="13075" max="13075" width="6.375" style="445" bestFit="1" customWidth="1"/>
    <col min="13076" max="13076" width="11.75" style="445" customWidth="1"/>
    <col min="13077" max="13077" width="0" style="445" hidden="1" customWidth="1"/>
    <col min="13078" max="13078" width="3.75" style="445" customWidth="1"/>
    <col min="13079" max="13079" width="11.125" style="445" bestFit="1" customWidth="1"/>
    <col min="13080" max="13312" width="10.625" style="445"/>
    <col min="13313" max="13320" width="0" style="445" hidden="1" customWidth="1"/>
    <col min="13321" max="13323" width="3.75" style="445" customWidth="1"/>
    <col min="13324" max="13324" width="12.75" style="445" customWidth="1"/>
    <col min="13325" max="13325" width="47.375" style="445" customWidth="1"/>
    <col min="13326" max="13329" width="0" style="445" hidden="1" customWidth="1"/>
    <col min="13330" max="13330" width="11.75" style="445" customWidth="1"/>
    <col min="13331" max="13331" width="6.375" style="445" bestFit="1" customWidth="1"/>
    <col min="13332" max="13332" width="11.75" style="445" customWidth="1"/>
    <col min="13333" max="13333" width="0" style="445" hidden="1" customWidth="1"/>
    <col min="13334" max="13334" width="3.75" style="445" customWidth="1"/>
    <col min="13335" max="13335" width="11.125" style="445" bestFit="1" customWidth="1"/>
    <col min="13336" max="13568" width="10.625" style="445"/>
    <col min="13569" max="13576" width="0" style="445" hidden="1" customWidth="1"/>
    <col min="13577" max="13579" width="3.75" style="445" customWidth="1"/>
    <col min="13580" max="13580" width="12.75" style="445" customWidth="1"/>
    <col min="13581" max="13581" width="47.375" style="445" customWidth="1"/>
    <col min="13582" max="13585" width="0" style="445" hidden="1" customWidth="1"/>
    <col min="13586" max="13586" width="11.75" style="445" customWidth="1"/>
    <col min="13587" max="13587" width="6.375" style="445" bestFit="1" customWidth="1"/>
    <col min="13588" max="13588" width="11.75" style="445" customWidth="1"/>
    <col min="13589" max="13589" width="0" style="445" hidden="1" customWidth="1"/>
    <col min="13590" max="13590" width="3.75" style="445" customWidth="1"/>
    <col min="13591" max="13591" width="11.125" style="445" bestFit="1" customWidth="1"/>
    <col min="13592" max="13824" width="10.625" style="445"/>
    <col min="13825" max="13832" width="0" style="445" hidden="1" customWidth="1"/>
    <col min="13833" max="13835" width="3.75" style="445" customWidth="1"/>
    <col min="13836" max="13836" width="12.75" style="445" customWidth="1"/>
    <col min="13837" max="13837" width="47.375" style="445" customWidth="1"/>
    <col min="13838" max="13841" width="0" style="445" hidden="1" customWidth="1"/>
    <col min="13842" max="13842" width="11.75" style="445" customWidth="1"/>
    <col min="13843" max="13843" width="6.375" style="445" bestFit="1" customWidth="1"/>
    <col min="13844" max="13844" width="11.75" style="445" customWidth="1"/>
    <col min="13845" max="13845" width="0" style="445" hidden="1" customWidth="1"/>
    <col min="13846" max="13846" width="3.75" style="445" customWidth="1"/>
    <col min="13847" max="13847" width="11.125" style="445" bestFit="1" customWidth="1"/>
    <col min="13848" max="14080" width="10.625" style="445"/>
    <col min="14081" max="14088" width="0" style="445" hidden="1" customWidth="1"/>
    <col min="14089" max="14091" width="3.75" style="445" customWidth="1"/>
    <col min="14092" max="14092" width="12.75" style="445" customWidth="1"/>
    <col min="14093" max="14093" width="47.375" style="445" customWidth="1"/>
    <col min="14094" max="14097" width="0" style="445" hidden="1" customWidth="1"/>
    <col min="14098" max="14098" width="11.75" style="445" customWidth="1"/>
    <col min="14099" max="14099" width="6.375" style="445" bestFit="1" customWidth="1"/>
    <col min="14100" max="14100" width="11.75" style="445" customWidth="1"/>
    <col min="14101" max="14101" width="0" style="445" hidden="1" customWidth="1"/>
    <col min="14102" max="14102" width="3.75" style="445" customWidth="1"/>
    <col min="14103" max="14103" width="11.125" style="445" bestFit="1" customWidth="1"/>
    <col min="14104" max="14336" width="10.625" style="445"/>
    <col min="14337" max="14344" width="0" style="445" hidden="1" customWidth="1"/>
    <col min="14345" max="14347" width="3.75" style="445" customWidth="1"/>
    <col min="14348" max="14348" width="12.75" style="445" customWidth="1"/>
    <col min="14349" max="14349" width="47.375" style="445" customWidth="1"/>
    <col min="14350" max="14353" width="0" style="445" hidden="1" customWidth="1"/>
    <col min="14354" max="14354" width="11.75" style="445" customWidth="1"/>
    <col min="14355" max="14355" width="6.375" style="445" bestFit="1" customWidth="1"/>
    <col min="14356" max="14356" width="11.75" style="445" customWidth="1"/>
    <col min="14357" max="14357" width="0" style="445" hidden="1" customWidth="1"/>
    <col min="14358" max="14358" width="3.75" style="445" customWidth="1"/>
    <col min="14359" max="14359" width="11.125" style="445" bestFit="1" customWidth="1"/>
    <col min="14360" max="14592" width="10.625" style="445"/>
    <col min="14593" max="14600" width="0" style="445" hidden="1" customWidth="1"/>
    <col min="14601" max="14603" width="3.75" style="445" customWidth="1"/>
    <col min="14604" max="14604" width="12.75" style="445" customWidth="1"/>
    <col min="14605" max="14605" width="47.375" style="445" customWidth="1"/>
    <col min="14606" max="14609" width="0" style="445" hidden="1" customWidth="1"/>
    <col min="14610" max="14610" width="11.75" style="445" customWidth="1"/>
    <col min="14611" max="14611" width="6.375" style="445" bestFit="1" customWidth="1"/>
    <col min="14612" max="14612" width="11.75" style="445" customWidth="1"/>
    <col min="14613" max="14613" width="0" style="445" hidden="1" customWidth="1"/>
    <col min="14614" max="14614" width="3.75" style="445" customWidth="1"/>
    <col min="14615" max="14615" width="11.125" style="445" bestFit="1" customWidth="1"/>
    <col min="14616" max="14848" width="10.625" style="445"/>
    <col min="14849" max="14856" width="0" style="445" hidden="1" customWidth="1"/>
    <col min="14857" max="14859" width="3.75" style="445" customWidth="1"/>
    <col min="14860" max="14860" width="12.75" style="445" customWidth="1"/>
    <col min="14861" max="14861" width="47.375" style="445" customWidth="1"/>
    <col min="14862" max="14865" width="0" style="445" hidden="1" customWidth="1"/>
    <col min="14866" max="14866" width="11.75" style="445" customWidth="1"/>
    <col min="14867" max="14867" width="6.375" style="445" bestFit="1" customWidth="1"/>
    <col min="14868" max="14868" width="11.75" style="445" customWidth="1"/>
    <col min="14869" max="14869" width="0" style="445" hidden="1" customWidth="1"/>
    <col min="14870" max="14870" width="3.75" style="445" customWidth="1"/>
    <col min="14871" max="14871" width="11.125" style="445" bestFit="1" customWidth="1"/>
    <col min="14872" max="15104" width="10.625" style="445"/>
    <col min="15105" max="15112" width="0" style="445" hidden="1" customWidth="1"/>
    <col min="15113" max="15115" width="3.75" style="445" customWidth="1"/>
    <col min="15116" max="15116" width="12.75" style="445" customWidth="1"/>
    <col min="15117" max="15117" width="47.375" style="445" customWidth="1"/>
    <col min="15118" max="15121" width="0" style="445" hidden="1" customWidth="1"/>
    <col min="15122" max="15122" width="11.75" style="445" customWidth="1"/>
    <col min="15123" max="15123" width="6.375" style="445" bestFit="1" customWidth="1"/>
    <col min="15124" max="15124" width="11.75" style="445" customWidth="1"/>
    <col min="15125" max="15125" width="0" style="445" hidden="1" customWidth="1"/>
    <col min="15126" max="15126" width="3.75" style="445" customWidth="1"/>
    <col min="15127" max="15127" width="11.125" style="445" bestFit="1" customWidth="1"/>
    <col min="15128" max="15360" width="10.625" style="445"/>
    <col min="15361" max="15368" width="0" style="445" hidden="1" customWidth="1"/>
    <col min="15369" max="15371" width="3.75" style="445" customWidth="1"/>
    <col min="15372" max="15372" width="12.75" style="445" customWidth="1"/>
    <col min="15373" max="15373" width="47.375" style="445" customWidth="1"/>
    <col min="15374" max="15377" width="0" style="445" hidden="1" customWidth="1"/>
    <col min="15378" max="15378" width="11.75" style="445" customWidth="1"/>
    <col min="15379" max="15379" width="6.375" style="445" bestFit="1" customWidth="1"/>
    <col min="15380" max="15380" width="11.75" style="445" customWidth="1"/>
    <col min="15381" max="15381" width="0" style="445" hidden="1" customWidth="1"/>
    <col min="15382" max="15382" width="3.75" style="445" customWidth="1"/>
    <col min="15383" max="15383" width="11.125" style="445" bestFit="1" customWidth="1"/>
    <col min="15384" max="15616" width="10.625" style="445"/>
    <col min="15617" max="15624" width="0" style="445" hidden="1" customWidth="1"/>
    <col min="15625" max="15627" width="3.75" style="445" customWidth="1"/>
    <col min="15628" max="15628" width="12.75" style="445" customWidth="1"/>
    <col min="15629" max="15629" width="47.375" style="445" customWidth="1"/>
    <col min="15630" max="15633" width="0" style="445" hidden="1" customWidth="1"/>
    <col min="15634" max="15634" width="11.75" style="445" customWidth="1"/>
    <col min="15635" max="15635" width="6.375" style="445" bestFit="1" customWidth="1"/>
    <col min="15636" max="15636" width="11.75" style="445" customWidth="1"/>
    <col min="15637" max="15637" width="0" style="445" hidden="1" customWidth="1"/>
    <col min="15638" max="15638" width="3.75" style="445" customWidth="1"/>
    <col min="15639" max="15639" width="11.125" style="445" bestFit="1" customWidth="1"/>
    <col min="15640" max="15872" width="10.625" style="445"/>
    <col min="15873" max="15880" width="0" style="445" hidden="1" customWidth="1"/>
    <col min="15881" max="15883" width="3.75" style="445" customWidth="1"/>
    <col min="15884" max="15884" width="12.75" style="445" customWidth="1"/>
    <col min="15885" max="15885" width="47.375" style="445" customWidth="1"/>
    <col min="15886" max="15889" width="0" style="445" hidden="1" customWidth="1"/>
    <col min="15890" max="15890" width="11.75" style="445" customWidth="1"/>
    <col min="15891" max="15891" width="6.375" style="445" bestFit="1" customWidth="1"/>
    <col min="15892" max="15892" width="11.75" style="445" customWidth="1"/>
    <col min="15893" max="15893" width="0" style="445" hidden="1" customWidth="1"/>
    <col min="15894" max="15894" width="3.75" style="445" customWidth="1"/>
    <col min="15895" max="15895" width="11.125" style="445" bestFit="1" customWidth="1"/>
    <col min="15896" max="16128" width="10.625" style="445"/>
    <col min="16129" max="16136" width="0" style="445" hidden="1" customWidth="1"/>
    <col min="16137" max="16139" width="3.75" style="445" customWidth="1"/>
    <col min="16140" max="16140" width="12.75" style="445" customWidth="1"/>
    <col min="16141" max="16141" width="47.375" style="445" customWidth="1"/>
    <col min="16142" max="16145" width="0" style="445" hidden="1" customWidth="1"/>
    <col min="16146" max="16146" width="11.75" style="445" customWidth="1"/>
    <col min="16147" max="16147" width="6.375" style="445" bestFit="1" customWidth="1"/>
    <col min="16148" max="16148" width="11.75" style="445" customWidth="1"/>
    <col min="16149" max="16149" width="0" style="445" hidden="1" customWidth="1"/>
    <col min="16150" max="16150" width="3.75" style="445" customWidth="1"/>
    <col min="16151" max="16151" width="11.125" style="445" bestFit="1" customWidth="1"/>
    <col min="16152" max="16384" width="10.625" style="445"/>
  </cols>
  <sheetData>
    <row r="1" spans="1:34" hidden="1"/>
    <row r="2" spans="1:34" hidden="1"/>
    <row r="3" spans="1:34" hidden="1"/>
    <row r="4" spans="1:34" ht="2.95" customHeight="1">
      <c r="J4" s="450"/>
      <c r="K4" s="450"/>
      <c r="L4" s="446"/>
      <c r="M4" s="446"/>
      <c r="N4" s="446"/>
      <c r="O4" s="453"/>
      <c r="P4" s="453"/>
      <c r="Q4" s="453"/>
      <c r="R4" s="453"/>
      <c r="S4" s="453"/>
      <c r="T4" s="453"/>
      <c r="U4" s="446"/>
    </row>
    <row r="5" spans="1:34" ht="22.6" customHeight="1">
      <c r="J5" s="450"/>
      <c r="K5" s="450"/>
      <c r="L5" s="1308" t="s">
        <v>616</v>
      </c>
      <c r="M5" s="1308"/>
      <c r="N5" s="1308"/>
      <c r="O5" s="1308"/>
      <c r="P5" s="1308"/>
      <c r="Q5" s="1308"/>
      <c r="R5" s="1308"/>
      <c r="S5" s="1308"/>
      <c r="T5" s="1308"/>
      <c r="U5" s="466"/>
    </row>
    <row r="6" spans="1:34" ht="2.95" customHeight="1">
      <c r="J6" s="450"/>
      <c r="K6" s="450"/>
      <c r="L6" s="446"/>
      <c r="M6" s="446"/>
      <c r="N6" s="446"/>
      <c r="O6" s="449"/>
      <c r="P6" s="449"/>
      <c r="Q6" s="449"/>
      <c r="R6" s="449"/>
      <c r="S6" s="449"/>
      <c r="T6" s="449"/>
      <c r="U6" s="446"/>
    </row>
    <row r="7" spans="1:34" s="745" customFormat="1" ht="4.5999999999999996" hidden="1">
      <c r="A7" s="1120"/>
      <c r="B7" s="1120"/>
      <c r="C7" s="1120"/>
      <c r="D7" s="1120"/>
      <c r="E7" s="1120"/>
      <c r="F7" s="1120"/>
      <c r="G7" s="1120"/>
      <c r="H7" s="1120"/>
      <c r="L7" s="1170"/>
      <c r="M7" s="1045"/>
      <c r="O7" s="1284"/>
      <c r="P7" s="1284"/>
      <c r="Q7" s="1284"/>
      <c r="R7" s="1284"/>
      <c r="S7" s="1284"/>
      <c r="T7" s="1284"/>
      <c r="U7" s="779"/>
      <c r="V7" s="779"/>
      <c r="X7" s="1120"/>
      <c r="Y7" s="1120"/>
      <c r="Z7" s="1120"/>
      <c r="AA7" s="1120"/>
      <c r="AB7" s="1120"/>
    </row>
    <row r="8" spans="1:34" s="538" customFormat="1" ht="19">
      <c r="A8" s="558"/>
      <c r="B8" s="558"/>
      <c r="C8" s="558"/>
      <c r="D8" s="558"/>
      <c r="E8" s="558"/>
      <c r="F8" s="558"/>
      <c r="G8" s="558"/>
      <c r="H8" s="558"/>
      <c r="L8" s="468"/>
      <c r="M8" s="585" t="str">
        <f>"Дата подачи заявления об "&amp;IF(datePr_ch="","утверждении","изменении") &amp; " тарифов"</f>
        <v>Дата подачи заявления об утверждении тарифов</v>
      </c>
      <c r="N8" s="1124"/>
      <c r="O8" s="1285" t="str">
        <f>IF(datePr_ch="",IF(datePr="","",datePr),datePr_ch)</f>
        <v>26.04.2022</v>
      </c>
      <c r="P8" s="1285"/>
      <c r="Q8" s="1285"/>
      <c r="R8" s="1285"/>
      <c r="S8" s="1285"/>
      <c r="T8" s="1285"/>
      <c r="U8" s="634"/>
      <c r="X8" s="558"/>
      <c r="Y8" s="558"/>
      <c r="Z8" s="558"/>
      <c r="AA8" s="558"/>
      <c r="AB8" s="558"/>
      <c r="AC8" s="558"/>
      <c r="AD8" s="558"/>
      <c r="AE8" s="558"/>
      <c r="AF8" s="558"/>
      <c r="AG8" s="558"/>
      <c r="AH8" s="558"/>
    </row>
    <row r="9" spans="1:34" s="460" customFormat="1" ht="23.6">
      <c r="A9" s="474"/>
      <c r="B9" s="474"/>
      <c r="C9" s="474"/>
      <c r="D9" s="474"/>
      <c r="E9" s="474"/>
      <c r="F9" s="474"/>
      <c r="G9" s="474"/>
      <c r="H9" s="474"/>
      <c r="L9" s="521"/>
      <c r="M9" s="585" t="str">
        <f>"Номер подачи заявления об "&amp;IF(numberPr_ch="","утверждении","изменении") &amp; " тарифов"</f>
        <v>Номер подачи заявления об утверждении тарифов</v>
      </c>
      <c r="N9" s="1124"/>
      <c r="O9" s="1285" t="str">
        <f>IF(numberPr_ch="",IF(numberPr="","",numberPr),numberPr_ch)</f>
        <v>945</v>
      </c>
      <c r="P9" s="1285"/>
      <c r="Q9" s="1285"/>
      <c r="R9" s="1285"/>
      <c r="S9" s="1285"/>
      <c r="T9" s="1285"/>
      <c r="U9" s="634"/>
      <c r="X9" s="474"/>
      <c r="Y9" s="474"/>
      <c r="Z9" s="474"/>
      <c r="AA9" s="474"/>
      <c r="AB9" s="474"/>
      <c r="AC9" s="474"/>
      <c r="AD9" s="474"/>
      <c r="AE9" s="474"/>
      <c r="AF9" s="474"/>
      <c r="AG9" s="474"/>
      <c r="AH9" s="474"/>
    </row>
    <row r="10" spans="1:34" s="745" customFormat="1" ht="4.5999999999999996" hidden="1">
      <c r="A10" s="1120"/>
      <c r="B10" s="1120"/>
      <c r="C10" s="1120"/>
      <c r="D10" s="1120"/>
      <c r="E10" s="1120"/>
      <c r="F10" s="1120"/>
      <c r="G10" s="1120"/>
      <c r="H10" s="1120"/>
      <c r="L10" s="1170"/>
      <c r="M10" s="1045"/>
      <c r="O10" s="1284"/>
      <c r="P10" s="1284"/>
      <c r="Q10" s="1284"/>
      <c r="R10" s="1284"/>
      <c r="S10" s="1284"/>
      <c r="T10" s="1284"/>
      <c r="U10" s="779"/>
      <c r="V10" s="779"/>
      <c r="X10" s="1120"/>
      <c r="Y10" s="1120"/>
      <c r="Z10" s="1120"/>
      <c r="AA10" s="1120"/>
      <c r="AB10" s="1120"/>
    </row>
    <row r="11" spans="1:34" s="460" customFormat="1" ht="11.8" hidden="1">
      <c r="A11" s="474"/>
      <c r="B11" s="474"/>
      <c r="C11" s="474"/>
      <c r="D11" s="474"/>
      <c r="E11" s="474"/>
      <c r="F11" s="474"/>
      <c r="G11" s="474"/>
      <c r="H11" s="474"/>
      <c r="L11" s="521"/>
      <c r="M11" s="521"/>
      <c r="N11" s="535"/>
      <c r="O11" s="550"/>
      <c r="P11" s="550"/>
      <c r="Q11" s="550"/>
      <c r="R11" s="550"/>
      <c r="S11" s="550"/>
      <c r="T11" s="550"/>
      <c r="U11" s="472" t="s">
        <v>371</v>
      </c>
      <c r="X11" s="474"/>
      <c r="Y11" s="474"/>
      <c r="Z11" s="474"/>
      <c r="AA11" s="474"/>
      <c r="AB11" s="474"/>
      <c r="AC11" s="474"/>
      <c r="AD11" s="474"/>
      <c r="AE11" s="474"/>
      <c r="AF11" s="474"/>
      <c r="AG11" s="474"/>
      <c r="AH11" s="474"/>
    </row>
    <row r="12" spans="1:34" ht="15.05" customHeight="1">
      <c r="J12" s="450"/>
      <c r="K12" s="450"/>
      <c r="L12" s="446"/>
      <c r="M12" s="446"/>
      <c r="N12" s="446"/>
      <c r="O12" s="1327"/>
      <c r="P12" s="1327"/>
      <c r="Q12" s="1327"/>
      <c r="R12" s="1327"/>
      <c r="S12" s="1327"/>
      <c r="T12" s="1327"/>
      <c r="U12" s="1327"/>
    </row>
    <row r="13" spans="1:34">
      <c r="J13" s="450"/>
      <c r="K13" s="450"/>
      <c r="L13" s="1225" t="s">
        <v>445</v>
      </c>
      <c r="M13" s="1225"/>
      <c r="N13" s="1225"/>
      <c r="O13" s="1225"/>
      <c r="P13" s="1225"/>
      <c r="Q13" s="1225"/>
      <c r="R13" s="1225"/>
      <c r="S13" s="1225"/>
      <c r="T13" s="1225"/>
      <c r="U13" s="1225"/>
      <c r="V13" s="1225"/>
      <c r="W13" s="1225" t="s">
        <v>446</v>
      </c>
    </row>
    <row r="14" spans="1:34" ht="14.25" customHeight="1">
      <c r="J14" s="450"/>
      <c r="K14" s="450"/>
      <c r="L14" s="1292" t="s">
        <v>91</v>
      </c>
      <c r="M14" s="1292" t="s">
        <v>602</v>
      </c>
      <c r="N14" s="490"/>
      <c r="O14" s="1293" t="s">
        <v>604</v>
      </c>
      <c r="P14" s="1294"/>
      <c r="Q14" s="1294"/>
      <c r="R14" s="1294"/>
      <c r="S14" s="1294"/>
      <c r="T14" s="1295"/>
      <c r="U14" s="1303" t="s">
        <v>339</v>
      </c>
      <c r="V14" s="1289" t="s">
        <v>274</v>
      </c>
      <c r="W14" s="1225"/>
    </row>
    <row r="15" spans="1:34" s="492" customFormat="1" ht="14.25" customHeight="1">
      <c r="A15" s="553"/>
      <c r="B15" s="553"/>
      <c r="C15" s="553"/>
      <c r="D15" s="553"/>
      <c r="E15" s="553"/>
      <c r="F15" s="553"/>
      <c r="G15" s="559"/>
      <c r="H15" s="559"/>
      <c r="I15" s="500"/>
      <c r="J15" s="498"/>
      <c r="K15" s="498"/>
      <c r="L15" s="1292"/>
      <c r="M15" s="1292"/>
      <c r="N15" s="490"/>
      <c r="O15" s="1298" t="s">
        <v>675</v>
      </c>
      <c r="P15" s="1296" t="s">
        <v>270</v>
      </c>
      <c r="Q15" s="1297"/>
      <c r="R15" s="1301" t="s">
        <v>615</v>
      </c>
      <c r="S15" s="1301"/>
      <c r="T15" s="1302"/>
      <c r="U15" s="1304"/>
      <c r="V15" s="1290"/>
      <c r="W15" s="1225"/>
      <c r="X15" s="553"/>
      <c r="Y15" s="553"/>
      <c r="Z15" s="553"/>
      <c r="AA15" s="553"/>
      <c r="AB15" s="553"/>
      <c r="AC15" s="553"/>
      <c r="AD15" s="553"/>
      <c r="AE15" s="553"/>
      <c r="AF15" s="553"/>
      <c r="AG15" s="553"/>
      <c r="AH15" s="553"/>
    </row>
    <row r="16" spans="1:34" ht="35.35">
      <c r="J16" s="450"/>
      <c r="K16" s="450"/>
      <c r="L16" s="1292"/>
      <c r="M16" s="1292"/>
      <c r="N16" s="489"/>
      <c r="O16" s="1299"/>
      <c r="P16" s="504" t="s">
        <v>670</v>
      </c>
      <c r="Q16" s="504" t="s">
        <v>671</v>
      </c>
      <c r="R16" s="505" t="s">
        <v>273</v>
      </c>
      <c r="S16" s="1287" t="s">
        <v>272</v>
      </c>
      <c r="T16" s="1288"/>
      <c r="U16" s="1305"/>
      <c r="V16" s="1291"/>
      <c r="W16" s="1225"/>
    </row>
    <row r="17" spans="1:35">
      <c r="J17" s="450"/>
      <c r="K17" s="458">
        <v>1</v>
      </c>
      <c r="L17" s="494" t="s">
        <v>92</v>
      </c>
      <c r="M17" s="494" t="s">
        <v>48</v>
      </c>
      <c r="N17" s="465" t="s">
        <v>48</v>
      </c>
      <c r="O17" s="456">
        <f ca="1">OFFSET(O17,0,-1)+1</f>
        <v>3</v>
      </c>
      <c r="P17" s="456">
        <f ca="1">OFFSET(P17,0,-1)+1</f>
        <v>4</v>
      </c>
      <c r="Q17" s="456">
        <f ca="1">OFFSET(Q17,0,-1)+1</f>
        <v>5</v>
      </c>
      <c r="R17" s="456">
        <f ca="1">OFFSET(R17,0,-1)+1</f>
        <v>6</v>
      </c>
      <c r="S17" s="1310">
        <f ca="1">OFFSET(S17,0,-1)+1</f>
        <v>7</v>
      </c>
      <c r="T17" s="1310"/>
      <c r="U17" s="456">
        <f ca="1">OFFSET(U17,0,-2)+1</f>
        <v>8</v>
      </c>
      <c r="V17" s="619">
        <f ca="1">OFFSET(V17,0,-1)</f>
        <v>8</v>
      </c>
      <c r="W17" s="456">
        <f ca="1">OFFSET(W17,0,-1)+1</f>
        <v>9</v>
      </c>
    </row>
    <row r="18" spans="1:35" ht="23.6">
      <c r="A18" s="1311">
        <v>1</v>
      </c>
      <c r="B18" s="905"/>
      <c r="C18" s="905"/>
      <c r="D18" s="905"/>
      <c r="E18" s="906"/>
      <c r="F18" s="907"/>
      <c r="G18" s="907"/>
      <c r="H18" s="907"/>
      <c r="I18" s="908"/>
      <c r="J18" s="903"/>
      <c r="K18" s="910"/>
      <c r="L18" s="561">
        <f>mergeValue(A18)</f>
        <v>1</v>
      </c>
      <c r="M18" s="609" t="s">
        <v>19</v>
      </c>
      <c r="N18" s="548"/>
      <c r="O18" s="1323"/>
      <c r="P18" s="1323"/>
      <c r="Q18" s="1323"/>
      <c r="R18" s="1323"/>
      <c r="S18" s="1323"/>
      <c r="T18" s="1323"/>
      <c r="U18" s="1323"/>
      <c r="V18" s="1323"/>
      <c r="W18" s="1128" t="s">
        <v>718</v>
      </c>
    </row>
    <row r="19" spans="1:35" ht="23.6">
      <c r="A19" s="1311"/>
      <c r="B19" s="1311">
        <v>1</v>
      </c>
      <c r="C19" s="905"/>
      <c r="D19" s="905"/>
      <c r="E19" s="907"/>
      <c r="F19" s="907"/>
      <c r="G19" s="907"/>
      <c r="H19" s="907"/>
      <c r="I19" s="902"/>
      <c r="J19" s="901"/>
      <c r="K19" s="904"/>
      <c r="L19" s="561" t="str">
        <f>mergeValue(A19) &amp;"."&amp; mergeValue(B19)</f>
        <v>1.1</v>
      </c>
      <c r="M19" s="515" t="s">
        <v>15</v>
      </c>
      <c r="N19" s="548"/>
      <c r="O19" s="1323"/>
      <c r="P19" s="1323"/>
      <c r="Q19" s="1323"/>
      <c r="R19" s="1323"/>
      <c r="S19" s="1323"/>
      <c r="T19" s="1323"/>
      <c r="U19" s="1323"/>
      <c r="V19" s="1323"/>
      <c r="W19" s="1128" t="s">
        <v>459</v>
      </c>
    </row>
    <row r="20" spans="1:35" ht="23.6">
      <c r="A20" s="1311"/>
      <c r="B20" s="1311"/>
      <c r="C20" s="1311">
        <v>1</v>
      </c>
      <c r="D20" s="905"/>
      <c r="E20" s="907"/>
      <c r="F20" s="907"/>
      <c r="G20" s="907"/>
      <c r="H20" s="907"/>
      <c r="I20" s="909"/>
      <c r="J20" s="901"/>
      <c r="K20" s="904"/>
      <c r="L20" s="561" t="str">
        <f>mergeValue(A20) &amp;"."&amp; mergeValue(B20)&amp;"."&amp; mergeValue(C20)</f>
        <v>1.1.1</v>
      </c>
      <c r="M20" s="516" t="s">
        <v>7</v>
      </c>
      <c r="N20" s="548"/>
      <c r="O20" s="1323"/>
      <c r="P20" s="1323"/>
      <c r="Q20" s="1323"/>
      <c r="R20" s="1323"/>
      <c r="S20" s="1323"/>
      <c r="T20" s="1323"/>
      <c r="U20" s="1323"/>
      <c r="V20" s="1323"/>
      <c r="W20" s="1128" t="s">
        <v>600</v>
      </c>
    </row>
    <row r="21" spans="1:35" ht="23.6">
      <c r="A21" s="1311"/>
      <c r="B21" s="1311"/>
      <c r="C21" s="1311"/>
      <c r="D21" s="1311">
        <v>1</v>
      </c>
      <c r="E21" s="907"/>
      <c r="F21" s="907"/>
      <c r="G21" s="907"/>
      <c r="H21" s="907"/>
      <c r="I21" s="909"/>
      <c r="J21" s="901"/>
      <c r="K21" s="904"/>
      <c r="L21" s="561" t="str">
        <f>mergeValue(A21) &amp;"."&amp; mergeValue(B21)&amp;"."&amp; mergeValue(C21)&amp;"."&amp; mergeValue(D21)</f>
        <v>1.1.1.1</v>
      </c>
      <c r="M21" s="517" t="s">
        <v>21</v>
      </c>
      <c r="N21" s="548"/>
      <c r="O21" s="1323"/>
      <c r="P21" s="1323"/>
      <c r="Q21" s="1323"/>
      <c r="R21" s="1323"/>
      <c r="S21" s="1323"/>
      <c r="T21" s="1323"/>
      <c r="U21" s="1323"/>
      <c r="V21" s="1323"/>
      <c r="W21" s="1128" t="s">
        <v>601</v>
      </c>
    </row>
    <row r="22" spans="1:35" ht="11.3" hidden="1" customHeight="1">
      <c r="A22" s="1311"/>
      <c r="B22" s="1311"/>
      <c r="C22" s="1311"/>
      <c r="D22" s="1311"/>
      <c r="E22" s="1311">
        <v>1</v>
      </c>
      <c r="F22" s="907"/>
      <c r="G22" s="907"/>
      <c r="H22" s="905">
        <v>1</v>
      </c>
      <c r="I22" s="1311">
        <v>1</v>
      </c>
      <c r="J22" s="907"/>
      <c r="K22" s="912"/>
      <c r="L22" s="561"/>
      <c r="M22" s="523"/>
      <c r="N22" s="549"/>
      <c r="O22" s="599"/>
      <c r="P22" s="599"/>
      <c r="Q22" s="599"/>
      <c r="R22" s="599"/>
      <c r="S22" s="599"/>
      <c r="T22" s="599"/>
      <c r="U22" s="599"/>
      <c r="V22" s="477"/>
      <c r="W22" s="1089"/>
    </row>
    <row r="23" spans="1:35" ht="35.35">
      <c r="A23" s="1311"/>
      <c r="B23" s="1311"/>
      <c r="C23" s="1311"/>
      <c r="D23" s="1311"/>
      <c r="E23" s="1311"/>
      <c r="F23" s="1311">
        <v>1</v>
      </c>
      <c r="G23" s="905"/>
      <c r="H23" s="905"/>
      <c r="I23" s="1311"/>
      <c r="J23" s="1311">
        <v>1</v>
      </c>
      <c r="K23" s="913"/>
      <c r="L23" s="561" t="str">
        <f>mergeValue(A23) &amp;"."&amp; mergeValue(B23)&amp;"."&amp; mergeValue(C23)&amp;"."&amp; mergeValue(D23)&amp;"."&amp;  mergeValue(F23)</f>
        <v>1.1.1.1.1</v>
      </c>
      <c r="M23" s="524" t="s">
        <v>9</v>
      </c>
      <c r="N23" s="549"/>
      <c r="O23" s="1313"/>
      <c r="P23" s="1313"/>
      <c r="Q23" s="1313"/>
      <c r="R23" s="1313"/>
      <c r="S23" s="1313"/>
      <c r="T23" s="1313"/>
      <c r="U23" s="1313"/>
      <c r="V23" s="1313"/>
      <c r="W23" s="1128" t="s">
        <v>720</v>
      </c>
      <c r="Y23" s="473" t="str">
        <f>strCheckUnique(Z23:Z26)</f>
        <v/>
      </c>
      <c r="AA23" s="473"/>
    </row>
    <row r="24" spans="1:35" ht="99" customHeight="1">
      <c r="A24" s="1311"/>
      <c r="B24" s="1311"/>
      <c r="C24" s="1311"/>
      <c r="D24" s="1311"/>
      <c r="E24" s="1311"/>
      <c r="F24" s="1311"/>
      <c r="G24" s="905">
        <v>1</v>
      </c>
      <c r="H24" s="905"/>
      <c r="I24" s="1311"/>
      <c r="J24" s="1311"/>
      <c r="K24" s="913">
        <v>1</v>
      </c>
      <c r="L24" s="561" t="str">
        <f>mergeValue(A24) &amp;"."&amp; mergeValue(B24)&amp;"."&amp; mergeValue(C24)&amp;"."&amp; mergeValue(D24)&amp;"."&amp; mergeValue(F24)&amp;"."&amp; mergeValue(G24)</f>
        <v>1.1.1.1.1.1</v>
      </c>
      <c r="M24" s="1087"/>
      <c r="N24" s="554"/>
      <c r="O24" s="531"/>
      <c r="P24" s="531"/>
      <c r="Q24" s="1039"/>
      <c r="R24" s="1317"/>
      <c r="S24" s="1307" t="s">
        <v>83</v>
      </c>
      <c r="T24" s="1317"/>
      <c r="U24" s="1307" t="s">
        <v>84</v>
      </c>
      <c r="V24" s="546"/>
      <c r="W24" s="1281" t="s">
        <v>733</v>
      </c>
      <c r="X24" s="469" t="str">
        <f>strCheckDate(O25:V25)</f>
        <v/>
      </c>
      <c r="Y24" s="473"/>
      <c r="Z24" s="473" t="str">
        <f>IF(M24="","",M24 )</f>
        <v/>
      </c>
      <c r="AA24" s="473"/>
      <c r="AB24" s="473"/>
      <c r="AC24" s="473"/>
    </row>
    <row r="25" spans="1:35" ht="11.8" hidden="1">
      <c r="A25" s="1311"/>
      <c r="B25" s="1311"/>
      <c r="C25" s="1311"/>
      <c r="D25" s="1311"/>
      <c r="E25" s="1311"/>
      <c r="F25" s="1311"/>
      <c r="G25" s="905"/>
      <c r="H25" s="905"/>
      <c r="I25" s="1311"/>
      <c r="J25" s="1311"/>
      <c r="K25" s="913"/>
      <c r="L25" s="568"/>
      <c r="M25" s="614"/>
      <c r="N25" s="554"/>
      <c r="O25" s="531"/>
      <c r="P25" s="531"/>
      <c r="Q25" s="552" t="str">
        <f>R24 &amp; "-" &amp; T24</f>
        <v>-</v>
      </c>
      <c r="R25" s="1306"/>
      <c r="S25" s="1307"/>
      <c r="T25" s="1306"/>
      <c r="U25" s="1307"/>
      <c r="V25" s="546"/>
      <c r="W25" s="1282"/>
    </row>
    <row r="26" spans="1:35" s="444" customFormat="1" ht="15.05" customHeight="1">
      <c r="A26" s="1311"/>
      <c r="B26" s="1311"/>
      <c r="C26" s="1311"/>
      <c r="D26" s="1311"/>
      <c r="E26" s="1311"/>
      <c r="F26" s="1311"/>
      <c r="G26" s="907"/>
      <c r="H26" s="905"/>
      <c r="I26" s="1311"/>
      <c r="J26" s="1311"/>
      <c r="K26" s="912"/>
      <c r="L26" s="507"/>
      <c r="M26" s="525" t="s">
        <v>24</v>
      </c>
      <c r="N26" s="520"/>
      <c r="O26" s="514"/>
      <c r="P26" s="514"/>
      <c r="Q26" s="514"/>
      <c r="R26" s="541"/>
      <c r="S26" s="533"/>
      <c r="T26" s="532"/>
      <c r="U26" s="520"/>
      <c r="V26" s="529"/>
      <c r="W26" s="1283"/>
      <c r="X26" s="470"/>
      <c r="Y26" s="470"/>
      <c r="Z26" s="470"/>
      <c r="AA26" s="470"/>
      <c r="AB26" s="470"/>
      <c r="AC26" s="470"/>
      <c r="AD26" s="470"/>
      <c r="AE26" s="470"/>
      <c r="AF26" s="470"/>
      <c r="AG26" s="470"/>
      <c r="AH26" s="470"/>
    </row>
    <row r="27" spans="1:35" s="444" customFormat="1" ht="15.05" customHeight="1">
      <c r="A27" s="1311"/>
      <c r="B27" s="1311"/>
      <c r="C27" s="1311"/>
      <c r="D27" s="1311"/>
      <c r="E27" s="1311"/>
      <c r="F27" s="907"/>
      <c r="G27" s="907"/>
      <c r="H27" s="905"/>
      <c r="I27" s="1311"/>
      <c r="J27" s="907"/>
      <c r="K27" s="912"/>
      <c r="L27" s="507"/>
      <c r="M27" s="520" t="s">
        <v>10</v>
      </c>
      <c r="N27" s="519"/>
      <c r="O27" s="514"/>
      <c r="P27" s="514"/>
      <c r="Q27" s="514"/>
      <c r="R27" s="541"/>
      <c r="S27" s="533"/>
      <c r="T27" s="532"/>
      <c r="U27" s="519"/>
      <c r="V27" s="533"/>
      <c r="W27" s="529"/>
      <c r="X27" s="470"/>
      <c r="Y27" s="470"/>
      <c r="Z27" s="470"/>
      <c r="AA27" s="470"/>
      <c r="AB27" s="470"/>
      <c r="AC27" s="470"/>
      <c r="AD27" s="470"/>
      <c r="AE27" s="470"/>
      <c r="AF27" s="470"/>
      <c r="AG27" s="470"/>
      <c r="AH27" s="470"/>
    </row>
    <row r="28" spans="1:35" s="444" customFormat="1" ht="15.05" hidden="1" customHeight="1">
      <c r="A28" s="1311"/>
      <c r="B28" s="1311"/>
      <c r="C28" s="1311"/>
      <c r="D28" s="1311"/>
      <c r="E28" s="911"/>
      <c r="F28" s="907"/>
      <c r="G28" s="907"/>
      <c r="H28" s="907"/>
      <c r="I28" s="903"/>
      <c r="J28" s="900"/>
      <c r="K28" s="910"/>
      <c r="L28" s="507"/>
      <c r="M28" s="520"/>
      <c r="N28" s="520"/>
      <c r="O28" s="520"/>
      <c r="P28" s="520"/>
      <c r="Q28" s="520"/>
      <c r="R28" s="520"/>
      <c r="S28" s="520"/>
      <c r="T28" s="520"/>
      <c r="U28" s="520"/>
      <c r="V28" s="533"/>
      <c r="W28" s="529"/>
      <c r="X28" s="470"/>
      <c r="Y28" s="470"/>
      <c r="Z28" s="470"/>
      <c r="AA28" s="470"/>
      <c r="AB28" s="470"/>
      <c r="AC28" s="470"/>
      <c r="AD28" s="470"/>
      <c r="AE28" s="470"/>
      <c r="AF28" s="470"/>
      <c r="AG28" s="470"/>
      <c r="AH28" s="470"/>
      <c r="AI28" s="470"/>
    </row>
    <row r="29" spans="1:35" s="444" customFormat="1" ht="15.05" customHeight="1">
      <c r="A29" s="1311"/>
      <c r="B29" s="1311"/>
      <c r="C29" s="1311"/>
      <c r="D29" s="911"/>
      <c r="E29" s="911"/>
      <c r="F29" s="907"/>
      <c r="G29" s="907"/>
      <c r="H29" s="907"/>
      <c r="I29" s="903"/>
      <c r="J29" s="900"/>
      <c r="K29" s="910"/>
      <c r="L29" s="507"/>
      <c r="M29" s="519" t="s">
        <v>16</v>
      </c>
      <c r="N29" s="518"/>
      <c r="O29" s="514"/>
      <c r="P29" s="514"/>
      <c r="Q29" s="514"/>
      <c r="R29" s="541"/>
      <c r="S29" s="533"/>
      <c r="T29" s="532"/>
      <c r="U29" s="518"/>
      <c r="V29" s="533"/>
      <c r="W29" s="529"/>
      <c r="X29" s="470"/>
      <c r="Y29" s="470"/>
      <c r="Z29" s="470"/>
      <c r="AA29" s="470"/>
      <c r="AB29" s="470"/>
      <c r="AC29" s="470"/>
      <c r="AD29" s="470"/>
      <c r="AE29" s="470"/>
      <c r="AF29" s="470"/>
      <c r="AG29" s="470"/>
      <c r="AH29" s="470"/>
    </row>
    <row r="30" spans="1:35" s="444" customFormat="1" ht="15.05" customHeight="1">
      <c r="A30" s="1311"/>
      <c r="B30" s="1311"/>
      <c r="C30" s="911"/>
      <c r="D30" s="911"/>
      <c r="E30" s="911"/>
      <c r="F30" s="911"/>
      <c r="G30" s="916"/>
      <c r="H30" s="903"/>
      <c r="I30" s="914"/>
      <c r="J30" s="900"/>
      <c r="K30" s="915"/>
      <c r="L30" s="507"/>
      <c r="M30" s="518" t="s">
        <v>17</v>
      </c>
      <c r="N30" s="518"/>
      <c r="O30" s="514"/>
      <c r="P30" s="514"/>
      <c r="Q30" s="514"/>
      <c r="R30" s="541"/>
      <c r="S30" s="533"/>
      <c r="T30" s="532"/>
      <c r="U30" s="518"/>
      <c r="V30" s="533"/>
      <c r="W30" s="529"/>
      <c r="X30" s="470"/>
      <c r="Y30" s="470"/>
      <c r="Z30" s="470"/>
      <c r="AA30" s="470"/>
      <c r="AB30" s="470"/>
      <c r="AC30" s="470"/>
      <c r="AD30" s="470"/>
      <c r="AE30" s="470"/>
      <c r="AF30" s="470"/>
      <c r="AG30" s="470"/>
      <c r="AH30" s="470"/>
    </row>
    <row r="31" spans="1:35" s="444" customFormat="1" ht="15.05" customHeight="1">
      <c r="A31" s="1311"/>
      <c r="B31" s="911"/>
      <c r="C31" s="911"/>
      <c r="D31" s="911"/>
      <c r="E31" s="911"/>
      <c r="F31" s="911"/>
      <c r="G31" s="916"/>
      <c r="H31" s="903"/>
      <c r="I31" s="903"/>
      <c r="J31" s="900"/>
      <c r="K31" s="910"/>
      <c r="L31" s="507"/>
      <c r="M31" s="527" t="s">
        <v>18</v>
      </c>
      <c r="N31" s="518"/>
      <c r="O31" s="514"/>
      <c r="P31" s="514"/>
      <c r="Q31" s="514"/>
      <c r="R31" s="541"/>
      <c r="S31" s="533"/>
      <c r="T31" s="532"/>
      <c r="U31" s="518"/>
      <c r="V31" s="533"/>
      <c r="W31" s="529"/>
      <c r="X31" s="470"/>
      <c r="Y31" s="470"/>
      <c r="Z31" s="470"/>
      <c r="AA31" s="470"/>
      <c r="AB31" s="470"/>
      <c r="AC31" s="470"/>
      <c r="AD31" s="470"/>
      <c r="AE31" s="470"/>
      <c r="AF31" s="470"/>
      <c r="AG31" s="470"/>
      <c r="AH31" s="470"/>
    </row>
    <row r="32" spans="1:35" s="444" customFormat="1" ht="15.05" customHeight="1">
      <c r="A32" s="899"/>
      <c r="B32" s="899"/>
      <c r="C32" s="899"/>
      <c r="D32" s="899"/>
      <c r="E32" s="899"/>
      <c r="F32" s="899"/>
      <c r="G32" s="899"/>
      <c r="H32" s="899"/>
      <c r="I32" s="899"/>
      <c r="J32" s="899"/>
      <c r="K32" s="899"/>
      <c r="L32" s="507"/>
      <c r="M32" s="534" t="s">
        <v>308</v>
      </c>
      <c r="N32" s="518"/>
      <c r="O32" s="514"/>
      <c r="P32" s="514"/>
      <c r="Q32" s="514"/>
      <c r="R32" s="541"/>
      <c r="S32" s="533"/>
      <c r="T32" s="532"/>
      <c r="U32" s="518"/>
      <c r="V32" s="533"/>
      <c r="W32" s="529"/>
      <c r="X32" s="470"/>
      <c r="Y32" s="470"/>
      <c r="Z32" s="470"/>
      <c r="AA32" s="470"/>
      <c r="AB32" s="470"/>
      <c r="AC32" s="470"/>
      <c r="AD32" s="470"/>
      <c r="AE32" s="470"/>
      <c r="AF32" s="470"/>
      <c r="AG32" s="470"/>
      <c r="AH32" s="470"/>
    </row>
    <row r="33" spans="12:23" ht="2.95" customHeight="1">
      <c r="L33" s="454"/>
      <c r="M33" s="454"/>
      <c r="N33" s="454"/>
      <c r="O33" s="454"/>
      <c r="P33" s="454"/>
      <c r="Q33" s="454"/>
      <c r="R33" s="454"/>
      <c r="S33" s="454"/>
      <c r="T33" s="454"/>
      <c r="U33" s="454"/>
    </row>
    <row r="34" spans="12:23" ht="141.75" customHeight="1">
      <c r="L34" s="1">
        <v>1</v>
      </c>
      <c r="M34" s="1274" t="s">
        <v>734</v>
      </c>
      <c r="N34" s="1274"/>
      <c r="O34" s="1274"/>
      <c r="P34" s="1274"/>
      <c r="Q34" s="1274"/>
      <c r="R34" s="1274"/>
      <c r="S34" s="1274"/>
      <c r="T34" s="1274"/>
      <c r="U34" s="1274"/>
      <c r="V34" s="1274"/>
      <c r="W34" s="1274"/>
    </row>
  </sheetData>
  <sheetProtection password="FA9C" sheet="1" objects="1" scenarios="1" formatColumns="0" formatRows="0"/>
  <dataConsolidate leftLabels="1"/>
  <mergeCells count="37">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 ref="O7:T7"/>
    <mergeCell ref="O8:T8"/>
    <mergeCell ref="V14:V16"/>
    <mergeCell ref="L13:V13"/>
    <mergeCell ref="L14:L16"/>
    <mergeCell ref="M14:M16"/>
    <mergeCell ref="O14:T14"/>
    <mergeCell ref="U14:U16"/>
    <mergeCell ref="S16:T16"/>
    <mergeCell ref="O12:U12"/>
    <mergeCell ref="O15:O16"/>
    <mergeCell ref="P15:Q15"/>
    <mergeCell ref="R15:T15"/>
    <mergeCell ref="W13:W16"/>
    <mergeCell ref="W24:W26"/>
    <mergeCell ref="M34:W34"/>
    <mergeCell ref="T24:T25"/>
    <mergeCell ref="U24:U25"/>
    <mergeCell ref="O20:V20"/>
    <mergeCell ref="S24:S25"/>
    <mergeCell ref="S17:T17"/>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sheetPr codeName="List05_5">
    <tabColor theme="0" tint="-0.249977111117893"/>
  </sheetPr>
  <dimension ref="A1:T19"/>
  <sheetViews>
    <sheetView showGridLines="0" topLeftCell="E1" zoomScaleNormal="100" workbookViewId="0"/>
  </sheetViews>
  <sheetFormatPr defaultColWidth="10.625" defaultRowHeight="14.4"/>
  <cols>
    <col min="1" max="1" width="3.75" style="206" hidden="1" customWidth="1"/>
    <col min="2" max="4" width="3.75" style="194" hidden="1" customWidth="1"/>
    <col min="5" max="5" width="3.75" style="82" customWidth="1"/>
    <col min="6" max="6" width="9.75" style="35" customWidth="1"/>
    <col min="7" max="7" width="37.75" style="35" customWidth="1"/>
    <col min="8" max="8" width="66.875" style="35" customWidth="1"/>
    <col min="9" max="9" width="115.75" style="35" customWidth="1"/>
    <col min="10" max="11" width="10.625" style="194"/>
    <col min="12" max="12" width="11.125" style="194" customWidth="1"/>
    <col min="13" max="20" width="10.625" style="194"/>
    <col min="21" max="16384" width="10.625" style="35"/>
  </cols>
  <sheetData>
    <row r="1" spans="1:20" ht="2.95" customHeight="1">
      <c r="A1" s="206" t="s">
        <v>67</v>
      </c>
    </row>
    <row r="2" spans="1:20" ht="22.95">
      <c r="F2" s="1275" t="s">
        <v>470</v>
      </c>
      <c r="G2" s="1276"/>
      <c r="H2" s="1277"/>
      <c r="I2" s="406"/>
    </row>
    <row r="3" spans="1:20" ht="2.95" customHeight="1"/>
    <row r="4" spans="1:20" s="182" customFormat="1" ht="11.8">
      <c r="A4" s="205"/>
      <c r="B4" s="205"/>
      <c r="C4" s="205"/>
      <c r="D4" s="205"/>
      <c r="F4" s="1225" t="s">
        <v>445</v>
      </c>
      <c r="G4" s="1225"/>
      <c r="H4" s="1225"/>
      <c r="I4" s="1278" t="s">
        <v>446</v>
      </c>
      <c r="J4" s="205"/>
      <c r="K4" s="205"/>
      <c r="L4" s="205"/>
      <c r="M4" s="205"/>
      <c r="N4" s="205"/>
      <c r="O4" s="205"/>
      <c r="P4" s="205"/>
      <c r="Q4" s="205"/>
      <c r="R4" s="205"/>
      <c r="S4" s="205"/>
      <c r="T4" s="205"/>
    </row>
    <row r="5" spans="1:20" s="182" customFormat="1" ht="11.3" customHeight="1">
      <c r="A5" s="205"/>
      <c r="B5" s="205"/>
      <c r="C5" s="205"/>
      <c r="D5" s="205"/>
      <c r="F5" s="298" t="s">
        <v>91</v>
      </c>
      <c r="G5" s="313" t="s">
        <v>448</v>
      </c>
      <c r="H5" s="297" t="s">
        <v>439</v>
      </c>
      <c r="I5" s="1278"/>
      <c r="J5" s="205"/>
      <c r="K5" s="205"/>
      <c r="L5" s="205"/>
      <c r="M5" s="205"/>
      <c r="N5" s="205"/>
      <c r="O5" s="205"/>
      <c r="P5" s="205"/>
      <c r="Q5" s="205"/>
      <c r="R5" s="205"/>
      <c r="S5" s="205"/>
      <c r="T5" s="205"/>
    </row>
    <row r="6" spans="1:20" s="182" customFormat="1" ht="11.95" customHeight="1">
      <c r="A6" s="205"/>
      <c r="B6" s="205"/>
      <c r="C6" s="205"/>
      <c r="D6" s="205"/>
      <c r="F6" s="299" t="s">
        <v>92</v>
      </c>
      <c r="G6" s="301">
        <v>2</v>
      </c>
      <c r="H6" s="302">
        <v>3</v>
      </c>
      <c r="I6" s="300">
        <v>4</v>
      </c>
      <c r="J6" s="205">
        <v>4</v>
      </c>
      <c r="K6" s="205"/>
      <c r="L6" s="205"/>
      <c r="M6" s="205"/>
      <c r="N6" s="205"/>
      <c r="O6" s="205"/>
      <c r="P6" s="205"/>
      <c r="Q6" s="205"/>
      <c r="R6" s="205"/>
      <c r="S6" s="205"/>
      <c r="T6" s="205"/>
    </row>
    <row r="7" spans="1:20" s="182" customFormat="1" ht="19">
      <c r="A7" s="205"/>
      <c r="B7" s="205"/>
      <c r="C7" s="205"/>
      <c r="D7" s="205"/>
      <c r="F7" s="312">
        <v>1</v>
      </c>
      <c r="G7" s="388" t="s">
        <v>471</v>
      </c>
      <c r="H7" s="296" t="str">
        <f>IF(dateCh="","",dateCh)</f>
        <v>26.04.2022</v>
      </c>
      <c r="I7" s="188" t="s">
        <v>472</v>
      </c>
      <c r="J7" s="311"/>
      <c r="K7" s="205"/>
      <c r="L7" s="205"/>
      <c r="M7" s="205"/>
      <c r="N7" s="205"/>
      <c r="O7" s="205"/>
      <c r="P7" s="205"/>
      <c r="Q7" s="205"/>
      <c r="R7" s="205"/>
      <c r="S7" s="205"/>
      <c r="T7" s="205"/>
    </row>
    <row r="8" spans="1:20" s="182" customFormat="1" ht="47.15">
      <c r="A8" s="1279">
        <v>1</v>
      </c>
      <c r="B8" s="205"/>
      <c r="C8" s="205"/>
      <c r="D8" s="205"/>
      <c r="F8" s="312" t="str">
        <f>"2." &amp;mergeValue(A8)</f>
        <v>2.1</v>
      </c>
      <c r="G8" s="388" t="s">
        <v>473</v>
      </c>
      <c r="H8" s="296"/>
      <c r="I8" s="188" t="s">
        <v>568</v>
      </c>
      <c r="J8" s="311"/>
      <c r="K8" s="205"/>
      <c r="L8" s="205"/>
      <c r="M8" s="205"/>
      <c r="N8" s="205"/>
      <c r="O8" s="205"/>
      <c r="P8" s="205"/>
      <c r="Q8" s="205"/>
      <c r="R8" s="205"/>
      <c r="S8" s="205"/>
      <c r="T8" s="205"/>
    </row>
    <row r="9" spans="1:20" s="182" customFormat="1" ht="23.6">
      <c r="A9" s="1279"/>
      <c r="B9" s="205"/>
      <c r="C9" s="205"/>
      <c r="D9" s="205"/>
      <c r="F9" s="312" t="str">
        <f>"3." &amp;mergeValue(A9)</f>
        <v>3.1</v>
      </c>
      <c r="G9" s="388" t="s">
        <v>474</v>
      </c>
      <c r="H9" s="296"/>
      <c r="I9" s="188" t="s">
        <v>566</v>
      </c>
      <c r="J9" s="311"/>
      <c r="K9" s="205"/>
      <c r="L9" s="205"/>
      <c r="M9" s="205"/>
      <c r="N9" s="205"/>
      <c r="O9" s="205"/>
      <c r="P9" s="205"/>
      <c r="Q9" s="205"/>
      <c r="R9" s="205"/>
      <c r="S9" s="205"/>
      <c r="T9" s="205"/>
    </row>
    <row r="10" spans="1:20" s="182" customFormat="1" ht="23.6">
      <c r="A10" s="1279"/>
      <c r="B10" s="205"/>
      <c r="C10" s="205"/>
      <c r="D10" s="205"/>
      <c r="F10" s="312" t="str">
        <f>"4."&amp;mergeValue(A10)</f>
        <v>4.1</v>
      </c>
      <c r="G10" s="388" t="s">
        <v>475</v>
      </c>
      <c r="H10" s="297" t="s">
        <v>449</v>
      </c>
      <c r="I10" s="188"/>
      <c r="J10" s="311"/>
      <c r="K10" s="205"/>
      <c r="L10" s="205"/>
      <c r="M10" s="205"/>
      <c r="N10" s="205"/>
      <c r="O10" s="205"/>
      <c r="P10" s="205"/>
      <c r="Q10" s="205"/>
      <c r="R10" s="205"/>
      <c r="S10" s="205"/>
      <c r="T10" s="205"/>
    </row>
    <row r="11" spans="1:20" s="182" customFormat="1" ht="19">
      <c r="A11" s="1279"/>
      <c r="B11" s="1279">
        <v>1</v>
      </c>
      <c r="C11" s="320"/>
      <c r="D11" s="320"/>
      <c r="F11" s="312" t="str">
        <f>"4."&amp;mergeValue(A11) &amp;"."&amp;mergeValue(B11)</f>
        <v>4.1.1</v>
      </c>
      <c r="G11" s="303" t="s">
        <v>570</v>
      </c>
      <c r="H11" s="296" t="str">
        <f>IF(region_name="","",region_name)</f>
        <v>Архангельская область</v>
      </c>
      <c r="I11" s="188" t="s">
        <v>478</v>
      </c>
      <c r="J11" s="311"/>
      <c r="K11" s="205"/>
      <c r="L11" s="205"/>
      <c r="M11" s="205"/>
      <c r="N11" s="205"/>
      <c r="O11" s="205"/>
      <c r="P11" s="205"/>
      <c r="Q11" s="205"/>
      <c r="R11" s="205"/>
      <c r="S11" s="205"/>
      <c r="T11" s="205"/>
    </row>
    <row r="12" spans="1:20" s="182" customFormat="1" ht="23.6">
      <c r="A12" s="1279"/>
      <c r="B12" s="1279"/>
      <c r="C12" s="1279">
        <v>1</v>
      </c>
      <c r="D12" s="320"/>
      <c r="F12" s="312" t="str">
        <f>"4."&amp;mergeValue(A12) &amp;"."&amp;mergeValue(B12)&amp;"."&amp;mergeValue(C12)</f>
        <v>4.1.1.1</v>
      </c>
      <c r="G12" s="317" t="s">
        <v>476</v>
      </c>
      <c r="H12" s="296"/>
      <c r="I12" s="188" t="s">
        <v>479</v>
      </c>
      <c r="J12" s="311"/>
      <c r="K12" s="205"/>
      <c r="L12" s="205"/>
      <c r="M12" s="205"/>
      <c r="N12" s="205"/>
      <c r="O12" s="205"/>
      <c r="P12" s="205"/>
      <c r="Q12" s="205"/>
      <c r="R12" s="205"/>
      <c r="S12" s="205"/>
      <c r="T12" s="205"/>
    </row>
    <row r="13" spans="1:20" s="182" customFormat="1" ht="38.950000000000003" customHeight="1">
      <c r="A13" s="1279"/>
      <c r="B13" s="1279"/>
      <c r="C13" s="1279"/>
      <c r="D13" s="320">
        <v>1</v>
      </c>
      <c r="F13" s="312" t="str">
        <f>"4."&amp;mergeValue(A13) &amp;"."&amp;mergeValue(B13)&amp;"."&amp;mergeValue(C13)&amp;"."&amp;mergeValue(D13)</f>
        <v>4.1.1.1.1</v>
      </c>
      <c r="G13" s="391" t="s">
        <v>477</v>
      </c>
      <c r="H13" s="296"/>
      <c r="I13" s="1280" t="s">
        <v>569</v>
      </c>
      <c r="J13" s="311"/>
      <c r="K13" s="205"/>
      <c r="L13" s="205"/>
      <c r="M13" s="205"/>
      <c r="N13" s="205"/>
      <c r="O13" s="205"/>
      <c r="P13" s="205"/>
      <c r="Q13" s="205"/>
      <c r="R13" s="205"/>
      <c r="S13" s="205"/>
      <c r="T13" s="205"/>
    </row>
    <row r="14" spans="1:20" s="182" customFormat="1" ht="19">
      <c r="A14" s="1279"/>
      <c r="B14" s="1279"/>
      <c r="C14" s="1279"/>
      <c r="D14" s="320"/>
      <c r="F14" s="314"/>
      <c r="G14" s="143" t="s">
        <v>4</v>
      </c>
      <c r="H14" s="319"/>
      <c r="I14" s="1280"/>
      <c r="J14" s="311"/>
      <c r="K14" s="205"/>
      <c r="L14" s="205"/>
      <c r="M14" s="205"/>
      <c r="N14" s="205"/>
      <c r="O14" s="205"/>
      <c r="P14" s="205"/>
      <c r="Q14" s="205"/>
      <c r="R14" s="205"/>
      <c r="S14" s="205"/>
      <c r="T14" s="205"/>
    </row>
    <row r="15" spans="1:20" s="182" customFormat="1" ht="19">
      <c r="A15" s="1279"/>
      <c r="B15" s="1279"/>
      <c r="C15" s="320"/>
      <c r="D15" s="320"/>
      <c r="F15" s="392"/>
      <c r="G15" s="187" t="s">
        <v>401</v>
      </c>
      <c r="H15" s="393"/>
      <c r="I15" s="394"/>
      <c r="J15" s="311"/>
      <c r="K15" s="205"/>
      <c r="L15" s="205"/>
      <c r="M15" s="205"/>
      <c r="N15" s="205"/>
      <c r="O15" s="205"/>
      <c r="P15" s="205"/>
      <c r="Q15" s="205"/>
      <c r="R15" s="205"/>
      <c r="S15" s="205"/>
      <c r="T15" s="205"/>
    </row>
    <row r="16" spans="1:20" s="182" customFormat="1" ht="19">
      <c r="A16" s="1279"/>
      <c r="B16" s="205"/>
      <c r="C16" s="205"/>
      <c r="D16" s="205"/>
      <c r="F16" s="314"/>
      <c r="G16" s="148" t="s">
        <v>483</v>
      </c>
      <c r="H16" s="315"/>
      <c r="I16" s="316"/>
      <c r="J16" s="311"/>
      <c r="K16" s="205"/>
      <c r="L16" s="205"/>
      <c r="M16" s="205"/>
      <c r="N16" s="205"/>
      <c r="O16" s="205"/>
      <c r="P16" s="205"/>
      <c r="Q16" s="205"/>
      <c r="R16" s="205"/>
      <c r="S16" s="205"/>
      <c r="T16" s="205"/>
    </row>
    <row r="17" spans="1:20" s="182" customFormat="1" ht="19">
      <c r="A17" s="205"/>
      <c r="B17" s="205"/>
      <c r="C17" s="205"/>
      <c r="D17" s="205"/>
      <c r="F17" s="314"/>
      <c r="G17" s="158" t="s">
        <v>482</v>
      </c>
      <c r="H17" s="315"/>
      <c r="I17" s="316"/>
      <c r="J17" s="311"/>
      <c r="K17" s="205"/>
      <c r="L17" s="205"/>
      <c r="M17" s="205"/>
      <c r="N17" s="205"/>
      <c r="O17" s="205"/>
      <c r="P17" s="205"/>
      <c r="Q17" s="205"/>
      <c r="R17" s="205"/>
      <c r="S17" s="205"/>
      <c r="T17" s="205"/>
    </row>
    <row r="18" spans="1:20" s="305" customFormat="1" ht="2.95" customHeight="1">
      <c r="A18" s="306"/>
      <c r="B18" s="306"/>
      <c r="C18" s="306"/>
      <c r="D18" s="306"/>
      <c r="F18" s="321"/>
      <c r="G18" s="322"/>
      <c r="H18" s="323"/>
      <c r="I18" s="324"/>
      <c r="J18" s="306"/>
      <c r="K18" s="306"/>
      <c r="L18" s="306"/>
      <c r="M18" s="306"/>
      <c r="N18" s="306"/>
      <c r="O18" s="306"/>
      <c r="P18" s="306"/>
      <c r="Q18" s="306"/>
      <c r="R18" s="306"/>
      <c r="S18" s="306"/>
      <c r="T18" s="306"/>
    </row>
    <row r="19" spans="1:20" s="305" customFormat="1" ht="15.05" customHeight="1">
      <c r="A19" s="306"/>
      <c r="B19" s="306"/>
      <c r="C19" s="306"/>
      <c r="D19" s="306"/>
      <c r="F19" s="304"/>
      <c r="G19" s="1274" t="s">
        <v>571</v>
      </c>
      <c r="H19" s="1274"/>
      <c r="I19" s="217"/>
      <c r="J19" s="306"/>
      <c r="K19" s="306"/>
      <c r="L19" s="306"/>
      <c r="M19" s="306"/>
      <c r="N19" s="306"/>
      <c r="O19" s="306"/>
      <c r="P19" s="306"/>
      <c r="Q19" s="306"/>
      <c r="R19" s="306"/>
      <c r="S19" s="306"/>
      <c r="T19" s="306"/>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codeName="List06_5">
    <tabColor rgb="FFEAEBEE"/>
    <pageSetUpPr fitToPage="1"/>
  </sheetPr>
  <dimension ref="A1:AG36"/>
  <sheetViews>
    <sheetView showGridLines="0" topLeftCell="I4" zoomScaleNormal="100" workbookViewId="0"/>
  </sheetViews>
  <sheetFormatPr defaultColWidth="10.625" defaultRowHeight="14.4"/>
  <cols>
    <col min="1" max="6" width="10.625" style="469" hidden="1" customWidth="1"/>
    <col min="7" max="8" width="11.125" style="475" hidden="1" customWidth="1"/>
    <col min="9" max="9" width="3.75" style="452" customWidth="1"/>
    <col min="10" max="11" width="3.75" style="451" customWidth="1"/>
    <col min="12" max="12" width="12.75" style="445" customWidth="1"/>
    <col min="13" max="13" width="44.75" style="445" customWidth="1"/>
    <col min="14" max="14" width="1.75" style="445" hidden="1" customWidth="1"/>
    <col min="15" max="21" width="23.75" style="445" hidden="1" customWidth="1"/>
    <col min="22" max="22" width="1.75" style="445" hidden="1" customWidth="1"/>
    <col min="23" max="23" width="11.75" style="445" customWidth="1"/>
    <col min="24" max="24" width="3.75" style="445" customWidth="1"/>
    <col min="25" max="25" width="11.75" style="445" customWidth="1"/>
    <col min="26" max="26" width="8.625" style="445" hidden="1" customWidth="1"/>
    <col min="27" max="27" width="4.75" style="445" customWidth="1"/>
    <col min="28" max="28" width="115.75" style="445" customWidth="1"/>
    <col min="29" max="33" width="10.625" style="469"/>
    <col min="34" max="249" width="10.625" style="445"/>
    <col min="250" max="257" width="0" style="445" hidden="1" customWidth="1"/>
    <col min="258" max="260" width="3.75" style="445" customWidth="1"/>
    <col min="261" max="261" width="12.75" style="445" customWidth="1"/>
    <col min="262" max="262" width="47.375" style="445" customWidth="1"/>
    <col min="263" max="271" width="0" style="445" hidden="1" customWidth="1"/>
    <col min="272" max="272" width="11.75" style="445" customWidth="1"/>
    <col min="273" max="273" width="6.375" style="445" bestFit="1" customWidth="1"/>
    <col min="274" max="274" width="11.75" style="445" customWidth="1"/>
    <col min="275" max="275" width="0" style="445" hidden="1" customWidth="1"/>
    <col min="276" max="276" width="3.75" style="445" customWidth="1"/>
    <col min="277" max="277" width="11.125" style="445" bestFit="1" customWidth="1"/>
    <col min="278" max="505" width="10.625" style="445"/>
    <col min="506" max="513" width="0" style="445" hidden="1" customWidth="1"/>
    <col min="514" max="516" width="3.75" style="445" customWidth="1"/>
    <col min="517" max="517" width="12.75" style="445" customWidth="1"/>
    <col min="518" max="518" width="47.375" style="445" customWidth="1"/>
    <col min="519" max="527" width="0" style="445" hidden="1" customWidth="1"/>
    <col min="528" max="528" width="11.75" style="445" customWidth="1"/>
    <col min="529" max="529" width="6.375" style="445" bestFit="1" customWidth="1"/>
    <col min="530" max="530" width="11.75" style="445" customWidth="1"/>
    <col min="531" max="531" width="0" style="445" hidden="1" customWidth="1"/>
    <col min="532" max="532" width="3.75" style="445" customWidth="1"/>
    <col min="533" max="533" width="11.125" style="445" bestFit="1" customWidth="1"/>
    <col min="534" max="761" width="10.625" style="445"/>
    <col min="762" max="769" width="0" style="445" hidden="1" customWidth="1"/>
    <col min="770" max="772" width="3.75" style="445" customWidth="1"/>
    <col min="773" max="773" width="12.75" style="445" customWidth="1"/>
    <col min="774" max="774" width="47.375" style="445" customWidth="1"/>
    <col min="775" max="783" width="0" style="445" hidden="1" customWidth="1"/>
    <col min="784" max="784" width="11.75" style="445" customWidth="1"/>
    <col min="785" max="785" width="6.375" style="445" bestFit="1" customWidth="1"/>
    <col min="786" max="786" width="11.75" style="445" customWidth="1"/>
    <col min="787" max="787" width="0" style="445" hidden="1" customWidth="1"/>
    <col min="788" max="788" width="3.75" style="445" customWidth="1"/>
    <col min="789" max="789" width="11.125" style="445" bestFit="1" customWidth="1"/>
    <col min="790" max="1017" width="10.625" style="445"/>
    <col min="1018" max="1025" width="0" style="445" hidden="1" customWidth="1"/>
    <col min="1026" max="1028" width="3.75" style="445" customWidth="1"/>
    <col min="1029" max="1029" width="12.75" style="445" customWidth="1"/>
    <col min="1030" max="1030" width="47.375" style="445" customWidth="1"/>
    <col min="1031" max="1039" width="0" style="445" hidden="1" customWidth="1"/>
    <col min="1040" max="1040" width="11.75" style="445" customWidth="1"/>
    <col min="1041" max="1041" width="6.375" style="445" bestFit="1" customWidth="1"/>
    <col min="1042" max="1042" width="11.75" style="445" customWidth="1"/>
    <col min="1043" max="1043" width="0" style="445" hidden="1" customWidth="1"/>
    <col min="1044" max="1044" width="3.75" style="445" customWidth="1"/>
    <col min="1045" max="1045" width="11.125" style="445" bestFit="1" customWidth="1"/>
    <col min="1046" max="1273" width="10.625" style="445"/>
    <col min="1274" max="1281" width="0" style="445" hidden="1" customWidth="1"/>
    <col min="1282" max="1284" width="3.75" style="445" customWidth="1"/>
    <col min="1285" max="1285" width="12.75" style="445" customWidth="1"/>
    <col min="1286" max="1286" width="47.375" style="445" customWidth="1"/>
    <col min="1287" max="1295" width="0" style="445" hidden="1" customWidth="1"/>
    <col min="1296" max="1296" width="11.75" style="445" customWidth="1"/>
    <col min="1297" max="1297" width="6.375" style="445" bestFit="1" customWidth="1"/>
    <col min="1298" max="1298" width="11.75" style="445" customWidth="1"/>
    <col min="1299" max="1299" width="0" style="445" hidden="1" customWidth="1"/>
    <col min="1300" max="1300" width="3.75" style="445" customWidth="1"/>
    <col min="1301" max="1301" width="11.125" style="445" bestFit="1" customWidth="1"/>
    <col min="1302" max="1529" width="10.625" style="445"/>
    <col min="1530" max="1537" width="0" style="445" hidden="1" customWidth="1"/>
    <col min="1538" max="1540" width="3.75" style="445" customWidth="1"/>
    <col min="1541" max="1541" width="12.75" style="445" customWidth="1"/>
    <col min="1542" max="1542" width="47.375" style="445" customWidth="1"/>
    <col min="1543" max="1551" width="0" style="445" hidden="1" customWidth="1"/>
    <col min="1552" max="1552" width="11.75" style="445" customWidth="1"/>
    <col min="1553" max="1553" width="6.375" style="445" bestFit="1" customWidth="1"/>
    <col min="1554" max="1554" width="11.75" style="445" customWidth="1"/>
    <col min="1555" max="1555" width="0" style="445" hidden="1" customWidth="1"/>
    <col min="1556" max="1556" width="3.75" style="445" customWidth="1"/>
    <col min="1557" max="1557" width="11.125" style="445" bestFit="1" customWidth="1"/>
    <col min="1558" max="1785" width="10.625" style="445"/>
    <col min="1786" max="1793" width="0" style="445" hidden="1" customWidth="1"/>
    <col min="1794" max="1796" width="3.75" style="445" customWidth="1"/>
    <col min="1797" max="1797" width="12.75" style="445" customWidth="1"/>
    <col min="1798" max="1798" width="47.375" style="445" customWidth="1"/>
    <col min="1799" max="1807" width="0" style="445" hidden="1" customWidth="1"/>
    <col min="1808" max="1808" width="11.75" style="445" customWidth="1"/>
    <col min="1809" max="1809" width="6.375" style="445" bestFit="1" customWidth="1"/>
    <col min="1810" max="1810" width="11.75" style="445" customWidth="1"/>
    <col min="1811" max="1811" width="0" style="445" hidden="1" customWidth="1"/>
    <col min="1812" max="1812" width="3.75" style="445" customWidth="1"/>
    <col min="1813" max="1813" width="11.125" style="445" bestFit="1" customWidth="1"/>
    <col min="1814" max="2041" width="10.625" style="445"/>
    <col min="2042" max="2049" width="0" style="445" hidden="1" customWidth="1"/>
    <col min="2050" max="2052" width="3.75" style="445" customWidth="1"/>
    <col min="2053" max="2053" width="12.75" style="445" customWidth="1"/>
    <col min="2054" max="2054" width="47.375" style="445" customWidth="1"/>
    <col min="2055" max="2063" width="0" style="445" hidden="1" customWidth="1"/>
    <col min="2064" max="2064" width="11.75" style="445" customWidth="1"/>
    <col min="2065" max="2065" width="6.375" style="445" bestFit="1" customWidth="1"/>
    <col min="2066" max="2066" width="11.75" style="445" customWidth="1"/>
    <col min="2067" max="2067" width="0" style="445" hidden="1" customWidth="1"/>
    <col min="2068" max="2068" width="3.75" style="445" customWidth="1"/>
    <col min="2069" max="2069" width="11.125" style="445" bestFit="1" customWidth="1"/>
    <col min="2070" max="2297" width="10.625" style="445"/>
    <col min="2298" max="2305" width="0" style="445" hidden="1" customWidth="1"/>
    <col min="2306" max="2308" width="3.75" style="445" customWidth="1"/>
    <col min="2309" max="2309" width="12.75" style="445" customWidth="1"/>
    <col min="2310" max="2310" width="47.375" style="445" customWidth="1"/>
    <col min="2311" max="2319" width="0" style="445" hidden="1" customWidth="1"/>
    <col min="2320" max="2320" width="11.75" style="445" customWidth="1"/>
    <col min="2321" max="2321" width="6.375" style="445" bestFit="1" customWidth="1"/>
    <col min="2322" max="2322" width="11.75" style="445" customWidth="1"/>
    <col min="2323" max="2323" width="0" style="445" hidden="1" customWidth="1"/>
    <col min="2324" max="2324" width="3.75" style="445" customWidth="1"/>
    <col min="2325" max="2325" width="11.125" style="445" bestFit="1" customWidth="1"/>
    <col min="2326" max="2553" width="10.625" style="445"/>
    <col min="2554" max="2561" width="0" style="445" hidden="1" customWidth="1"/>
    <col min="2562" max="2564" width="3.75" style="445" customWidth="1"/>
    <col min="2565" max="2565" width="12.75" style="445" customWidth="1"/>
    <col min="2566" max="2566" width="47.375" style="445" customWidth="1"/>
    <col min="2567" max="2575" width="0" style="445" hidden="1" customWidth="1"/>
    <col min="2576" max="2576" width="11.75" style="445" customWidth="1"/>
    <col min="2577" max="2577" width="6.375" style="445" bestFit="1" customWidth="1"/>
    <col min="2578" max="2578" width="11.75" style="445" customWidth="1"/>
    <col min="2579" max="2579" width="0" style="445" hidden="1" customWidth="1"/>
    <col min="2580" max="2580" width="3.75" style="445" customWidth="1"/>
    <col min="2581" max="2581" width="11.125" style="445" bestFit="1" customWidth="1"/>
    <col min="2582" max="2809" width="10.625" style="445"/>
    <col min="2810" max="2817" width="0" style="445" hidden="1" customWidth="1"/>
    <col min="2818" max="2820" width="3.75" style="445" customWidth="1"/>
    <col min="2821" max="2821" width="12.75" style="445" customWidth="1"/>
    <col min="2822" max="2822" width="47.375" style="445" customWidth="1"/>
    <col min="2823" max="2831" width="0" style="445" hidden="1" customWidth="1"/>
    <col min="2832" max="2832" width="11.75" style="445" customWidth="1"/>
    <col min="2833" max="2833" width="6.375" style="445" bestFit="1" customWidth="1"/>
    <col min="2834" max="2834" width="11.75" style="445" customWidth="1"/>
    <col min="2835" max="2835" width="0" style="445" hidden="1" customWidth="1"/>
    <col min="2836" max="2836" width="3.75" style="445" customWidth="1"/>
    <col min="2837" max="2837" width="11.125" style="445" bestFit="1" customWidth="1"/>
    <col min="2838" max="3065" width="10.625" style="445"/>
    <col min="3066" max="3073" width="0" style="445" hidden="1" customWidth="1"/>
    <col min="3074" max="3076" width="3.75" style="445" customWidth="1"/>
    <col min="3077" max="3077" width="12.75" style="445" customWidth="1"/>
    <col min="3078" max="3078" width="47.375" style="445" customWidth="1"/>
    <col min="3079" max="3087" width="0" style="445" hidden="1" customWidth="1"/>
    <col min="3088" max="3088" width="11.75" style="445" customWidth="1"/>
    <col min="3089" max="3089" width="6.375" style="445" bestFit="1" customWidth="1"/>
    <col min="3090" max="3090" width="11.75" style="445" customWidth="1"/>
    <col min="3091" max="3091" width="0" style="445" hidden="1" customWidth="1"/>
    <col min="3092" max="3092" width="3.75" style="445" customWidth="1"/>
    <col min="3093" max="3093" width="11.125" style="445" bestFit="1" customWidth="1"/>
    <col min="3094" max="3321" width="10.625" style="445"/>
    <col min="3322" max="3329" width="0" style="445" hidden="1" customWidth="1"/>
    <col min="3330" max="3332" width="3.75" style="445" customWidth="1"/>
    <col min="3333" max="3333" width="12.75" style="445" customWidth="1"/>
    <col min="3334" max="3334" width="47.375" style="445" customWidth="1"/>
    <col min="3335" max="3343" width="0" style="445" hidden="1" customWidth="1"/>
    <col min="3344" max="3344" width="11.75" style="445" customWidth="1"/>
    <col min="3345" max="3345" width="6.375" style="445" bestFit="1" customWidth="1"/>
    <col min="3346" max="3346" width="11.75" style="445" customWidth="1"/>
    <col min="3347" max="3347" width="0" style="445" hidden="1" customWidth="1"/>
    <col min="3348" max="3348" width="3.75" style="445" customWidth="1"/>
    <col min="3349" max="3349" width="11.125" style="445" bestFit="1" customWidth="1"/>
    <col min="3350" max="3577" width="10.625" style="445"/>
    <col min="3578" max="3585" width="0" style="445" hidden="1" customWidth="1"/>
    <col min="3586" max="3588" width="3.75" style="445" customWidth="1"/>
    <col min="3589" max="3589" width="12.75" style="445" customWidth="1"/>
    <col min="3590" max="3590" width="47.375" style="445" customWidth="1"/>
    <col min="3591" max="3599" width="0" style="445" hidden="1" customWidth="1"/>
    <col min="3600" max="3600" width="11.75" style="445" customWidth="1"/>
    <col min="3601" max="3601" width="6.375" style="445" bestFit="1" customWidth="1"/>
    <col min="3602" max="3602" width="11.75" style="445" customWidth="1"/>
    <col min="3603" max="3603" width="0" style="445" hidden="1" customWidth="1"/>
    <col min="3604" max="3604" width="3.75" style="445" customWidth="1"/>
    <col min="3605" max="3605" width="11.125" style="445" bestFit="1" customWidth="1"/>
    <col min="3606" max="3833" width="10.625" style="445"/>
    <col min="3834" max="3841" width="0" style="445" hidden="1" customWidth="1"/>
    <col min="3842" max="3844" width="3.75" style="445" customWidth="1"/>
    <col min="3845" max="3845" width="12.75" style="445" customWidth="1"/>
    <col min="3846" max="3846" width="47.375" style="445" customWidth="1"/>
    <col min="3847" max="3855" width="0" style="445" hidden="1" customWidth="1"/>
    <col min="3856" max="3856" width="11.75" style="445" customWidth="1"/>
    <col min="3857" max="3857" width="6.375" style="445" bestFit="1" customWidth="1"/>
    <col min="3858" max="3858" width="11.75" style="445" customWidth="1"/>
    <col min="3859" max="3859" width="0" style="445" hidden="1" customWidth="1"/>
    <col min="3860" max="3860" width="3.75" style="445" customWidth="1"/>
    <col min="3861" max="3861" width="11.125" style="445" bestFit="1" customWidth="1"/>
    <col min="3862" max="4089" width="10.625" style="445"/>
    <col min="4090" max="4097" width="0" style="445" hidden="1" customWidth="1"/>
    <col min="4098" max="4100" width="3.75" style="445" customWidth="1"/>
    <col min="4101" max="4101" width="12.75" style="445" customWidth="1"/>
    <col min="4102" max="4102" width="47.375" style="445" customWidth="1"/>
    <col min="4103" max="4111" width="0" style="445" hidden="1" customWidth="1"/>
    <col min="4112" max="4112" width="11.75" style="445" customWidth="1"/>
    <col min="4113" max="4113" width="6.375" style="445" bestFit="1" customWidth="1"/>
    <col min="4114" max="4114" width="11.75" style="445" customWidth="1"/>
    <col min="4115" max="4115" width="0" style="445" hidden="1" customWidth="1"/>
    <col min="4116" max="4116" width="3.75" style="445" customWidth="1"/>
    <col min="4117" max="4117" width="11.125" style="445" bestFit="1" customWidth="1"/>
    <col min="4118" max="4345" width="10.625" style="445"/>
    <col min="4346" max="4353" width="0" style="445" hidden="1" customWidth="1"/>
    <col min="4354" max="4356" width="3.75" style="445" customWidth="1"/>
    <col min="4357" max="4357" width="12.75" style="445" customWidth="1"/>
    <col min="4358" max="4358" width="47.375" style="445" customWidth="1"/>
    <col min="4359" max="4367" width="0" style="445" hidden="1" customWidth="1"/>
    <col min="4368" max="4368" width="11.75" style="445" customWidth="1"/>
    <col min="4369" max="4369" width="6.375" style="445" bestFit="1" customWidth="1"/>
    <col min="4370" max="4370" width="11.75" style="445" customWidth="1"/>
    <col min="4371" max="4371" width="0" style="445" hidden="1" customWidth="1"/>
    <col min="4372" max="4372" width="3.75" style="445" customWidth="1"/>
    <col min="4373" max="4373" width="11.125" style="445" bestFit="1" customWidth="1"/>
    <col min="4374" max="4601" width="10.625" style="445"/>
    <col min="4602" max="4609" width="0" style="445" hidden="1" customWidth="1"/>
    <col min="4610" max="4612" width="3.75" style="445" customWidth="1"/>
    <col min="4613" max="4613" width="12.75" style="445" customWidth="1"/>
    <col min="4614" max="4614" width="47.375" style="445" customWidth="1"/>
    <col min="4615" max="4623" width="0" style="445" hidden="1" customWidth="1"/>
    <col min="4624" max="4624" width="11.75" style="445" customWidth="1"/>
    <col min="4625" max="4625" width="6.375" style="445" bestFit="1" customWidth="1"/>
    <col min="4626" max="4626" width="11.75" style="445" customWidth="1"/>
    <col min="4627" max="4627" width="0" style="445" hidden="1" customWidth="1"/>
    <col min="4628" max="4628" width="3.75" style="445" customWidth="1"/>
    <col min="4629" max="4629" width="11.125" style="445" bestFit="1" customWidth="1"/>
    <col min="4630" max="4857" width="10.625" style="445"/>
    <col min="4858" max="4865" width="0" style="445" hidden="1" customWidth="1"/>
    <col min="4866" max="4868" width="3.75" style="445" customWidth="1"/>
    <col min="4869" max="4869" width="12.75" style="445" customWidth="1"/>
    <col min="4870" max="4870" width="47.375" style="445" customWidth="1"/>
    <col min="4871" max="4879" width="0" style="445" hidden="1" customWidth="1"/>
    <col min="4880" max="4880" width="11.75" style="445" customWidth="1"/>
    <col min="4881" max="4881" width="6.375" style="445" bestFit="1" customWidth="1"/>
    <col min="4882" max="4882" width="11.75" style="445" customWidth="1"/>
    <col min="4883" max="4883" width="0" style="445" hidden="1" customWidth="1"/>
    <col min="4884" max="4884" width="3.75" style="445" customWidth="1"/>
    <col min="4885" max="4885" width="11.125" style="445" bestFit="1" customWidth="1"/>
    <col min="4886" max="5113" width="10.625" style="445"/>
    <col min="5114" max="5121" width="0" style="445" hidden="1" customWidth="1"/>
    <col min="5122" max="5124" width="3.75" style="445" customWidth="1"/>
    <col min="5125" max="5125" width="12.75" style="445" customWidth="1"/>
    <col min="5126" max="5126" width="47.375" style="445" customWidth="1"/>
    <col min="5127" max="5135" width="0" style="445" hidden="1" customWidth="1"/>
    <col min="5136" max="5136" width="11.75" style="445" customWidth="1"/>
    <col min="5137" max="5137" width="6.375" style="445" bestFit="1" customWidth="1"/>
    <col min="5138" max="5138" width="11.75" style="445" customWidth="1"/>
    <col min="5139" max="5139" width="0" style="445" hidden="1" customWidth="1"/>
    <col min="5140" max="5140" width="3.75" style="445" customWidth="1"/>
    <col min="5141" max="5141" width="11.125" style="445" bestFit="1" customWidth="1"/>
    <col min="5142" max="5369" width="10.625" style="445"/>
    <col min="5370" max="5377" width="0" style="445" hidden="1" customWidth="1"/>
    <col min="5378" max="5380" width="3.75" style="445" customWidth="1"/>
    <col min="5381" max="5381" width="12.75" style="445" customWidth="1"/>
    <col min="5382" max="5382" width="47.375" style="445" customWidth="1"/>
    <col min="5383" max="5391" width="0" style="445" hidden="1" customWidth="1"/>
    <col min="5392" max="5392" width="11.75" style="445" customWidth="1"/>
    <col min="5393" max="5393" width="6.375" style="445" bestFit="1" customWidth="1"/>
    <col min="5394" max="5394" width="11.75" style="445" customWidth="1"/>
    <col min="5395" max="5395" width="0" style="445" hidden="1" customWidth="1"/>
    <col min="5396" max="5396" width="3.75" style="445" customWidth="1"/>
    <col min="5397" max="5397" width="11.125" style="445" bestFit="1" customWidth="1"/>
    <col min="5398" max="5625" width="10.625" style="445"/>
    <col min="5626" max="5633" width="0" style="445" hidden="1" customWidth="1"/>
    <col min="5634" max="5636" width="3.75" style="445" customWidth="1"/>
    <col min="5637" max="5637" width="12.75" style="445" customWidth="1"/>
    <col min="5638" max="5638" width="47.375" style="445" customWidth="1"/>
    <col min="5639" max="5647" width="0" style="445" hidden="1" customWidth="1"/>
    <col min="5648" max="5648" width="11.75" style="445" customWidth="1"/>
    <col min="5649" max="5649" width="6.375" style="445" bestFit="1" customWidth="1"/>
    <col min="5650" max="5650" width="11.75" style="445" customWidth="1"/>
    <col min="5651" max="5651" width="0" style="445" hidden="1" customWidth="1"/>
    <col min="5652" max="5652" width="3.75" style="445" customWidth="1"/>
    <col min="5653" max="5653" width="11.125" style="445" bestFit="1" customWidth="1"/>
    <col min="5654" max="5881" width="10.625" style="445"/>
    <col min="5882" max="5889" width="0" style="445" hidden="1" customWidth="1"/>
    <col min="5890" max="5892" width="3.75" style="445" customWidth="1"/>
    <col min="5893" max="5893" width="12.75" style="445" customWidth="1"/>
    <col min="5894" max="5894" width="47.375" style="445" customWidth="1"/>
    <col min="5895" max="5903" width="0" style="445" hidden="1" customWidth="1"/>
    <col min="5904" max="5904" width="11.75" style="445" customWidth="1"/>
    <col min="5905" max="5905" width="6.375" style="445" bestFit="1" customWidth="1"/>
    <col min="5906" max="5906" width="11.75" style="445" customWidth="1"/>
    <col min="5907" max="5907" width="0" style="445" hidden="1" customWidth="1"/>
    <col min="5908" max="5908" width="3.75" style="445" customWidth="1"/>
    <col min="5909" max="5909" width="11.125" style="445" bestFit="1" customWidth="1"/>
    <col min="5910" max="6137" width="10.625" style="445"/>
    <col min="6138" max="6145" width="0" style="445" hidden="1" customWidth="1"/>
    <col min="6146" max="6148" width="3.75" style="445" customWidth="1"/>
    <col min="6149" max="6149" width="12.75" style="445" customWidth="1"/>
    <col min="6150" max="6150" width="47.375" style="445" customWidth="1"/>
    <col min="6151" max="6159" width="0" style="445" hidden="1" customWidth="1"/>
    <col min="6160" max="6160" width="11.75" style="445" customWidth="1"/>
    <col min="6161" max="6161" width="6.375" style="445" bestFit="1" customWidth="1"/>
    <col min="6162" max="6162" width="11.75" style="445" customWidth="1"/>
    <col min="6163" max="6163" width="0" style="445" hidden="1" customWidth="1"/>
    <col min="6164" max="6164" width="3.75" style="445" customWidth="1"/>
    <col min="6165" max="6165" width="11.125" style="445" bestFit="1" customWidth="1"/>
    <col min="6166" max="6393" width="10.625" style="445"/>
    <col min="6394" max="6401" width="0" style="445" hidden="1" customWidth="1"/>
    <col min="6402" max="6404" width="3.75" style="445" customWidth="1"/>
    <col min="6405" max="6405" width="12.75" style="445" customWidth="1"/>
    <col min="6406" max="6406" width="47.375" style="445" customWidth="1"/>
    <col min="6407" max="6415" width="0" style="445" hidden="1" customWidth="1"/>
    <col min="6416" max="6416" width="11.75" style="445" customWidth="1"/>
    <col min="6417" max="6417" width="6.375" style="445" bestFit="1" customWidth="1"/>
    <col min="6418" max="6418" width="11.75" style="445" customWidth="1"/>
    <col min="6419" max="6419" width="0" style="445" hidden="1" customWidth="1"/>
    <col min="6420" max="6420" width="3.75" style="445" customWidth="1"/>
    <col min="6421" max="6421" width="11.125" style="445" bestFit="1" customWidth="1"/>
    <col min="6422" max="6649" width="10.625" style="445"/>
    <col min="6650" max="6657" width="0" style="445" hidden="1" customWidth="1"/>
    <col min="6658" max="6660" width="3.75" style="445" customWidth="1"/>
    <col min="6661" max="6661" width="12.75" style="445" customWidth="1"/>
    <col min="6662" max="6662" width="47.375" style="445" customWidth="1"/>
    <col min="6663" max="6671" width="0" style="445" hidden="1" customWidth="1"/>
    <col min="6672" max="6672" width="11.75" style="445" customWidth="1"/>
    <col min="6673" max="6673" width="6.375" style="445" bestFit="1" customWidth="1"/>
    <col min="6674" max="6674" width="11.75" style="445" customWidth="1"/>
    <col min="6675" max="6675" width="0" style="445" hidden="1" customWidth="1"/>
    <col min="6676" max="6676" width="3.75" style="445" customWidth="1"/>
    <col min="6677" max="6677" width="11.125" style="445" bestFit="1" customWidth="1"/>
    <col min="6678" max="6905" width="10.625" style="445"/>
    <col min="6906" max="6913" width="0" style="445" hidden="1" customWidth="1"/>
    <col min="6914" max="6916" width="3.75" style="445" customWidth="1"/>
    <col min="6917" max="6917" width="12.75" style="445" customWidth="1"/>
    <col min="6918" max="6918" width="47.375" style="445" customWidth="1"/>
    <col min="6919" max="6927" width="0" style="445" hidden="1" customWidth="1"/>
    <col min="6928" max="6928" width="11.75" style="445" customWidth="1"/>
    <col min="6929" max="6929" width="6.375" style="445" bestFit="1" customWidth="1"/>
    <col min="6930" max="6930" width="11.75" style="445" customWidth="1"/>
    <col min="6931" max="6931" width="0" style="445" hidden="1" customWidth="1"/>
    <col min="6932" max="6932" width="3.75" style="445" customWidth="1"/>
    <col min="6933" max="6933" width="11.125" style="445" bestFit="1" customWidth="1"/>
    <col min="6934" max="7161" width="10.625" style="445"/>
    <col min="7162" max="7169" width="0" style="445" hidden="1" customWidth="1"/>
    <col min="7170" max="7172" width="3.75" style="445" customWidth="1"/>
    <col min="7173" max="7173" width="12.75" style="445" customWidth="1"/>
    <col min="7174" max="7174" width="47.375" style="445" customWidth="1"/>
    <col min="7175" max="7183" width="0" style="445" hidden="1" customWidth="1"/>
    <col min="7184" max="7184" width="11.75" style="445" customWidth="1"/>
    <col min="7185" max="7185" width="6.375" style="445" bestFit="1" customWidth="1"/>
    <col min="7186" max="7186" width="11.75" style="445" customWidth="1"/>
    <col min="7187" max="7187" width="0" style="445" hidden="1" customWidth="1"/>
    <col min="7188" max="7188" width="3.75" style="445" customWidth="1"/>
    <col min="7189" max="7189" width="11.125" style="445" bestFit="1" customWidth="1"/>
    <col min="7190" max="7417" width="10.625" style="445"/>
    <col min="7418" max="7425" width="0" style="445" hidden="1" customWidth="1"/>
    <col min="7426" max="7428" width="3.75" style="445" customWidth="1"/>
    <col min="7429" max="7429" width="12.75" style="445" customWidth="1"/>
    <col min="7430" max="7430" width="47.375" style="445" customWidth="1"/>
    <col min="7431" max="7439" width="0" style="445" hidden="1" customWidth="1"/>
    <col min="7440" max="7440" width="11.75" style="445" customWidth="1"/>
    <col min="7441" max="7441" width="6.375" style="445" bestFit="1" customWidth="1"/>
    <col min="7442" max="7442" width="11.75" style="445" customWidth="1"/>
    <col min="7443" max="7443" width="0" style="445" hidden="1" customWidth="1"/>
    <col min="7444" max="7444" width="3.75" style="445" customWidth="1"/>
    <col min="7445" max="7445" width="11.125" style="445" bestFit="1" customWidth="1"/>
    <col min="7446" max="7673" width="10.625" style="445"/>
    <col min="7674" max="7681" width="0" style="445" hidden="1" customWidth="1"/>
    <col min="7682" max="7684" width="3.75" style="445" customWidth="1"/>
    <col min="7685" max="7685" width="12.75" style="445" customWidth="1"/>
    <col min="7686" max="7686" width="47.375" style="445" customWidth="1"/>
    <col min="7687" max="7695" width="0" style="445" hidden="1" customWidth="1"/>
    <col min="7696" max="7696" width="11.75" style="445" customWidth="1"/>
    <col min="7697" max="7697" width="6.375" style="445" bestFit="1" customWidth="1"/>
    <col min="7698" max="7698" width="11.75" style="445" customWidth="1"/>
    <col min="7699" max="7699" width="0" style="445" hidden="1" customWidth="1"/>
    <col min="7700" max="7700" width="3.75" style="445" customWidth="1"/>
    <col min="7701" max="7701" width="11.125" style="445" bestFit="1" customWidth="1"/>
    <col min="7702" max="7929" width="10.625" style="445"/>
    <col min="7930" max="7937" width="0" style="445" hidden="1" customWidth="1"/>
    <col min="7938" max="7940" width="3.75" style="445" customWidth="1"/>
    <col min="7941" max="7941" width="12.75" style="445" customWidth="1"/>
    <col min="7942" max="7942" width="47.375" style="445" customWidth="1"/>
    <col min="7943" max="7951" width="0" style="445" hidden="1" customWidth="1"/>
    <col min="7952" max="7952" width="11.75" style="445" customWidth="1"/>
    <col min="7953" max="7953" width="6.375" style="445" bestFit="1" customWidth="1"/>
    <col min="7954" max="7954" width="11.75" style="445" customWidth="1"/>
    <col min="7955" max="7955" width="0" style="445" hidden="1" customWidth="1"/>
    <col min="7956" max="7956" width="3.75" style="445" customWidth="1"/>
    <col min="7957" max="7957" width="11.125" style="445" bestFit="1" customWidth="1"/>
    <col min="7958" max="8185" width="10.625" style="445"/>
    <col min="8186" max="8193" width="0" style="445" hidden="1" customWidth="1"/>
    <col min="8194" max="8196" width="3.75" style="445" customWidth="1"/>
    <col min="8197" max="8197" width="12.75" style="445" customWidth="1"/>
    <col min="8198" max="8198" width="47.375" style="445" customWidth="1"/>
    <col min="8199" max="8207" width="0" style="445" hidden="1" customWidth="1"/>
    <col min="8208" max="8208" width="11.75" style="445" customWidth="1"/>
    <col min="8209" max="8209" width="6.375" style="445" bestFit="1" customWidth="1"/>
    <col min="8210" max="8210" width="11.75" style="445" customWidth="1"/>
    <col min="8211" max="8211" width="0" style="445" hidden="1" customWidth="1"/>
    <col min="8212" max="8212" width="3.75" style="445" customWidth="1"/>
    <col min="8213" max="8213" width="11.125" style="445" bestFit="1" customWidth="1"/>
    <col min="8214" max="8441" width="10.625" style="445"/>
    <col min="8442" max="8449" width="0" style="445" hidden="1" customWidth="1"/>
    <col min="8450" max="8452" width="3.75" style="445" customWidth="1"/>
    <col min="8453" max="8453" width="12.75" style="445" customWidth="1"/>
    <col min="8454" max="8454" width="47.375" style="445" customWidth="1"/>
    <col min="8455" max="8463" width="0" style="445" hidden="1" customWidth="1"/>
    <col min="8464" max="8464" width="11.75" style="445" customWidth="1"/>
    <col min="8465" max="8465" width="6.375" style="445" bestFit="1" customWidth="1"/>
    <col min="8466" max="8466" width="11.75" style="445" customWidth="1"/>
    <col min="8467" max="8467" width="0" style="445" hidden="1" customWidth="1"/>
    <col min="8468" max="8468" width="3.75" style="445" customWidth="1"/>
    <col min="8469" max="8469" width="11.125" style="445" bestFit="1" customWidth="1"/>
    <col min="8470" max="8697" width="10.625" style="445"/>
    <col min="8698" max="8705" width="0" style="445" hidden="1" customWidth="1"/>
    <col min="8706" max="8708" width="3.75" style="445" customWidth="1"/>
    <col min="8709" max="8709" width="12.75" style="445" customWidth="1"/>
    <col min="8710" max="8710" width="47.375" style="445" customWidth="1"/>
    <col min="8711" max="8719" width="0" style="445" hidden="1" customWidth="1"/>
    <col min="8720" max="8720" width="11.75" style="445" customWidth="1"/>
    <col min="8721" max="8721" width="6.375" style="445" bestFit="1" customWidth="1"/>
    <col min="8722" max="8722" width="11.75" style="445" customWidth="1"/>
    <col min="8723" max="8723" width="0" style="445" hidden="1" customWidth="1"/>
    <col min="8724" max="8724" width="3.75" style="445" customWidth="1"/>
    <col min="8725" max="8725" width="11.125" style="445" bestFit="1" customWidth="1"/>
    <col min="8726" max="8953" width="10.625" style="445"/>
    <col min="8954" max="8961" width="0" style="445" hidden="1" customWidth="1"/>
    <col min="8962" max="8964" width="3.75" style="445" customWidth="1"/>
    <col min="8965" max="8965" width="12.75" style="445" customWidth="1"/>
    <col min="8966" max="8966" width="47.375" style="445" customWidth="1"/>
    <col min="8967" max="8975" width="0" style="445" hidden="1" customWidth="1"/>
    <col min="8976" max="8976" width="11.75" style="445" customWidth="1"/>
    <col min="8977" max="8977" width="6.375" style="445" bestFit="1" customWidth="1"/>
    <col min="8978" max="8978" width="11.75" style="445" customWidth="1"/>
    <col min="8979" max="8979" width="0" style="445" hidden="1" customWidth="1"/>
    <col min="8980" max="8980" width="3.75" style="445" customWidth="1"/>
    <col min="8981" max="8981" width="11.125" style="445" bestFit="1" customWidth="1"/>
    <col min="8982" max="9209" width="10.625" style="445"/>
    <col min="9210" max="9217" width="0" style="445" hidden="1" customWidth="1"/>
    <col min="9218" max="9220" width="3.75" style="445" customWidth="1"/>
    <col min="9221" max="9221" width="12.75" style="445" customWidth="1"/>
    <col min="9222" max="9222" width="47.375" style="445" customWidth="1"/>
    <col min="9223" max="9231" width="0" style="445" hidden="1" customWidth="1"/>
    <col min="9232" max="9232" width="11.75" style="445" customWidth="1"/>
    <col min="9233" max="9233" width="6.375" style="445" bestFit="1" customWidth="1"/>
    <col min="9234" max="9234" width="11.75" style="445" customWidth="1"/>
    <col min="9235" max="9235" width="0" style="445" hidden="1" customWidth="1"/>
    <col min="9236" max="9236" width="3.75" style="445" customWidth="1"/>
    <col min="9237" max="9237" width="11.125" style="445" bestFit="1" customWidth="1"/>
    <col min="9238" max="9465" width="10.625" style="445"/>
    <col min="9466" max="9473" width="0" style="445" hidden="1" customWidth="1"/>
    <col min="9474" max="9476" width="3.75" style="445" customWidth="1"/>
    <col min="9477" max="9477" width="12.75" style="445" customWidth="1"/>
    <col min="9478" max="9478" width="47.375" style="445" customWidth="1"/>
    <col min="9479" max="9487" width="0" style="445" hidden="1" customWidth="1"/>
    <col min="9488" max="9488" width="11.75" style="445" customWidth="1"/>
    <col min="9489" max="9489" width="6.375" style="445" bestFit="1" customWidth="1"/>
    <col min="9490" max="9490" width="11.75" style="445" customWidth="1"/>
    <col min="9491" max="9491" width="0" style="445" hidden="1" customWidth="1"/>
    <col min="9492" max="9492" width="3.75" style="445" customWidth="1"/>
    <col min="9493" max="9493" width="11.125" style="445" bestFit="1" customWidth="1"/>
    <col min="9494" max="9721" width="10.625" style="445"/>
    <col min="9722" max="9729" width="0" style="445" hidden="1" customWidth="1"/>
    <col min="9730" max="9732" width="3.75" style="445" customWidth="1"/>
    <col min="9733" max="9733" width="12.75" style="445" customWidth="1"/>
    <col min="9734" max="9734" width="47.375" style="445" customWidth="1"/>
    <col min="9735" max="9743" width="0" style="445" hidden="1" customWidth="1"/>
    <col min="9744" max="9744" width="11.75" style="445" customWidth="1"/>
    <col min="9745" max="9745" width="6.375" style="445" bestFit="1" customWidth="1"/>
    <col min="9746" max="9746" width="11.75" style="445" customWidth="1"/>
    <col min="9747" max="9747" width="0" style="445" hidden="1" customWidth="1"/>
    <col min="9748" max="9748" width="3.75" style="445" customWidth="1"/>
    <col min="9749" max="9749" width="11.125" style="445" bestFit="1" customWidth="1"/>
    <col min="9750" max="9977" width="10.625" style="445"/>
    <col min="9978" max="9985" width="0" style="445" hidden="1" customWidth="1"/>
    <col min="9986" max="9988" width="3.75" style="445" customWidth="1"/>
    <col min="9989" max="9989" width="12.75" style="445" customWidth="1"/>
    <col min="9990" max="9990" width="47.375" style="445" customWidth="1"/>
    <col min="9991" max="9999" width="0" style="445" hidden="1" customWidth="1"/>
    <col min="10000" max="10000" width="11.75" style="445" customWidth="1"/>
    <col min="10001" max="10001" width="6.375" style="445" bestFit="1" customWidth="1"/>
    <col min="10002" max="10002" width="11.75" style="445" customWidth="1"/>
    <col min="10003" max="10003" width="0" style="445" hidden="1" customWidth="1"/>
    <col min="10004" max="10004" width="3.75" style="445" customWidth="1"/>
    <col min="10005" max="10005" width="11.125" style="445" bestFit="1" customWidth="1"/>
    <col min="10006" max="10233" width="10.625" style="445"/>
    <col min="10234" max="10241" width="0" style="445" hidden="1" customWidth="1"/>
    <col min="10242" max="10244" width="3.75" style="445" customWidth="1"/>
    <col min="10245" max="10245" width="12.75" style="445" customWidth="1"/>
    <col min="10246" max="10246" width="47.375" style="445" customWidth="1"/>
    <col min="10247" max="10255" width="0" style="445" hidden="1" customWidth="1"/>
    <col min="10256" max="10256" width="11.75" style="445" customWidth="1"/>
    <col min="10257" max="10257" width="6.375" style="445" bestFit="1" customWidth="1"/>
    <col min="10258" max="10258" width="11.75" style="445" customWidth="1"/>
    <col min="10259" max="10259" width="0" style="445" hidden="1" customWidth="1"/>
    <col min="10260" max="10260" width="3.75" style="445" customWidth="1"/>
    <col min="10261" max="10261" width="11.125" style="445" bestFit="1" customWidth="1"/>
    <col min="10262" max="10489" width="10.625" style="445"/>
    <col min="10490" max="10497" width="0" style="445" hidden="1" customWidth="1"/>
    <col min="10498" max="10500" width="3.75" style="445" customWidth="1"/>
    <col min="10501" max="10501" width="12.75" style="445" customWidth="1"/>
    <col min="10502" max="10502" width="47.375" style="445" customWidth="1"/>
    <col min="10503" max="10511" width="0" style="445" hidden="1" customWidth="1"/>
    <col min="10512" max="10512" width="11.75" style="445" customWidth="1"/>
    <col min="10513" max="10513" width="6.375" style="445" bestFit="1" customWidth="1"/>
    <col min="10514" max="10514" width="11.75" style="445" customWidth="1"/>
    <col min="10515" max="10515" width="0" style="445" hidden="1" customWidth="1"/>
    <col min="10516" max="10516" width="3.75" style="445" customWidth="1"/>
    <col min="10517" max="10517" width="11.125" style="445" bestFit="1" customWidth="1"/>
    <col min="10518" max="10745" width="10.625" style="445"/>
    <col min="10746" max="10753" width="0" style="445" hidden="1" customWidth="1"/>
    <col min="10754" max="10756" width="3.75" style="445" customWidth="1"/>
    <col min="10757" max="10757" width="12.75" style="445" customWidth="1"/>
    <col min="10758" max="10758" width="47.375" style="445" customWidth="1"/>
    <col min="10759" max="10767" width="0" style="445" hidden="1" customWidth="1"/>
    <col min="10768" max="10768" width="11.75" style="445" customWidth="1"/>
    <col min="10769" max="10769" width="6.375" style="445" bestFit="1" customWidth="1"/>
    <col min="10770" max="10770" width="11.75" style="445" customWidth="1"/>
    <col min="10771" max="10771" width="0" style="445" hidden="1" customWidth="1"/>
    <col min="10772" max="10772" width="3.75" style="445" customWidth="1"/>
    <col min="10773" max="10773" width="11.125" style="445" bestFit="1" customWidth="1"/>
    <col min="10774" max="11001" width="10.625" style="445"/>
    <col min="11002" max="11009" width="0" style="445" hidden="1" customWidth="1"/>
    <col min="11010" max="11012" width="3.75" style="445" customWidth="1"/>
    <col min="11013" max="11013" width="12.75" style="445" customWidth="1"/>
    <col min="11014" max="11014" width="47.375" style="445" customWidth="1"/>
    <col min="11015" max="11023" width="0" style="445" hidden="1" customWidth="1"/>
    <col min="11024" max="11024" width="11.75" style="445" customWidth="1"/>
    <col min="11025" max="11025" width="6.375" style="445" bestFit="1" customWidth="1"/>
    <col min="11026" max="11026" width="11.75" style="445" customWidth="1"/>
    <col min="11027" max="11027" width="0" style="445" hidden="1" customWidth="1"/>
    <col min="11028" max="11028" width="3.75" style="445" customWidth="1"/>
    <col min="11029" max="11029" width="11.125" style="445" bestFit="1" customWidth="1"/>
    <col min="11030" max="11257" width="10.625" style="445"/>
    <col min="11258" max="11265" width="0" style="445" hidden="1" customWidth="1"/>
    <col min="11266" max="11268" width="3.75" style="445" customWidth="1"/>
    <col min="11269" max="11269" width="12.75" style="445" customWidth="1"/>
    <col min="11270" max="11270" width="47.375" style="445" customWidth="1"/>
    <col min="11271" max="11279" width="0" style="445" hidden="1" customWidth="1"/>
    <col min="11280" max="11280" width="11.75" style="445" customWidth="1"/>
    <col min="11281" max="11281" width="6.375" style="445" bestFit="1" customWidth="1"/>
    <col min="11282" max="11282" width="11.75" style="445" customWidth="1"/>
    <col min="11283" max="11283" width="0" style="445" hidden="1" customWidth="1"/>
    <col min="11284" max="11284" width="3.75" style="445" customWidth="1"/>
    <col min="11285" max="11285" width="11.125" style="445" bestFit="1" customWidth="1"/>
    <col min="11286" max="11513" width="10.625" style="445"/>
    <col min="11514" max="11521" width="0" style="445" hidden="1" customWidth="1"/>
    <col min="11522" max="11524" width="3.75" style="445" customWidth="1"/>
    <col min="11525" max="11525" width="12.75" style="445" customWidth="1"/>
    <col min="11526" max="11526" width="47.375" style="445" customWidth="1"/>
    <col min="11527" max="11535" width="0" style="445" hidden="1" customWidth="1"/>
    <col min="11536" max="11536" width="11.75" style="445" customWidth="1"/>
    <col min="11537" max="11537" width="6.375" style="445" bestFit="1" customWidth="1"/>
    <col min="11538" max="11538" width="11.75" style="445" customWidth="1"/>
    <col min="11539" max="11539" width="0" style="445" hidden="1" customWidth="1"/>
    <col min="11540" max="11540" width="3.75" style="445" customWidth="1"/>
    <col min="11541" max="11541" width="11.125" style="445" bestFit="1" customWidth="1"/>
    <col min="11542" max="11769" width="10.625" style="445"/>
    <col min="11770" max="11777" width="0" style="445" hidden="1" customWidth="1"/>
    <col min="11778" max="11780" width="3.75" style="445" customWidth="1"/>
    <col min="11781" max="11781" width="12.75" style="445" customWidth="1"/>
    <col min="11782" max="11782" width="47.375" style="445" customWidth="1"/>
    <col min="11783" max="11791" width="0" style="445" hidden="1" customWidth="1"/>
    <col min="11792" max="11792" width="11.75" style="445" customWidth="1"/>
    <col min="11793" max="11793" width="6.375" style="445" bestFit="1" customWidth="1"/>
    <col min="11794" max="11794" width="11.75" style="445" customWidth="1"/>
    <col min="11795" max="11795" width="0" style="445" hidden="1" customWidth="1"/>
    <col min="11796" max="11796" width="3.75" style="445" customWidth="1"/>
    <col min="11797" max="11797" width="11.125" style="445" bestFit="1" customWidth="1"/>
    <col min="11798" max="12025" width="10.625" style="445"/>
    <col min="12026" max="12033" width="0" style="445" hidden="1" customWidth="1"/>
    <col min="12034" max="12036" width="3.75" style="445" customWidth="1"/>
    <col min="12037" max="12037" width="12.75" style="445" customWidth="1"/>
    <col min="12038" max="12038" width="47.375" style="445" customWidth="1"/>
    <col min="12039" max="12047" width="0" style="445" hidden="1" customWidth="1"/>
    <col min="12048" max="12048" width="11.75" style="445" customWidth="1"/>
    <col min="12049" max="12049" width="6.375" style="445" bestFit="1" customWidth="1"/>
    <col min="12050" max="12050" width="11.75" style="445" customWidth="1"/>
    <col min="12051" max="12051" width="0" style="445" hidden="1" customWidth="1"/>
    <col min="12052" max="12052" width="3.75" style="445" customWidth="1"/>
    <col min="12053" max="12053" width="11.125" style="445" bestFit="1" customWidth="1"/>
    <col min="12054" max="12281" width="10.625" style="445"/>
    <col min="12282" max="12289" width="0" style="445" hidden="1" customWidth="1"/>
    <col min="12290" max="12292" width="3.75" style="445" customWidth="1"/>
    <col min="12293" max="12293" width="12.75" style="445" customWidth="1"/>
    <col min="12294" max="12294" width="47.375" style="445" customWidth="1"/>
    <col min="12295" max="12303" width="0" style="445" hidden="1" customWidth="1"/>
    <col min="12304" max="12304" width="11.75" style="445" customWidth="1"/>
    <col min="12305" max="12305" width="6.375" style="445" bestFit="1" customWidth="1"/>
    <col min="12306" max="12306" width="11.75" style="445" customWidth="1"/>
    <col min="12307" max="12307" width="0" style="445" hidden="1" customWidth="1"/>
    <col min="12308" max="12308" width="3.75" style="445" customWidth="1"/>
    <col min="12309" max="12309" width="11.125" style="445" bestFit="1" customWidth="1"/>
    <col min="12310" max="12537" width="10.625" style="445"/>
    <col min="12538" max="12545" width="0" style="445" hidden="1" customWidth="1"/>
    <col min="12546" max="12548" width="3.75" style="445" customWidth="1"/>
    <col min="12549" max="12549" width="12.75" style="445" customWidth="1"/>
    <col min="12550" max="12550" width="47.375" style="445" customWidth="1"/>
    <col min="12551" max="12559" width="0" style="445" hidden="1" customWidth="1"/>
    <col min="12560" max="12560" width="11.75" style="445" customWidth="1"/>
    <col min="12561" max="12561" width="6.375" style="445" bestFit="1" customWidth="1"/>
    <col min="12562" max="12562" width="11.75" style="445" customWidth="1"/>
    <col min="12563" max="12563" width="0" style="445" hidden="1" customWidth="1"/>
    <col min="12564" max="12564" width="3.75" style="445" customWidth="1"/>
    <col min="12565" max="12565" width="11.125" style="445" bestFit="1" customWidth="1"/>
    <col min="12566" max="12793" width="10.625" style="445"/>
    <col min="12794" max="12801" width="0" style="445" hidden="1" customWidth="1"/>
    <col min="12802" max="12804" width="3.75" style="445" customWidth="1"/>
    <col min="12805" max="12805" width="12.75" style="445" customWidth="1"/>
    <col min="12806" max="12806" width="47.375" style="445" customWidth="1"/>
    <col min="12807" max="12815" width="0" style="445" hidden="1" customWidth="1"/>
    <col min="12816" max="12816" width="11.75" style="445" customWidth="1"/>
    <col min="12817" max="12817" width="6.375" style="445" bestFit="1" customWidth="1"/>
    <col min="12818" max="12818" width="11.75" style="445" customWidth="1"/>
    <col min="12819" max="12819" width="0" style="445" hidden="1" customWidth="1"/>
    <col min="12820" max="12820" width="3.75" style="445" customWidth="1"/>
    <col min="12821" max="12821" width="11.125" style="445" bestFit="1" customWidth="1"/>
    <col min="12822" max="13049" width="10.625" style="445"/>
    <col min="13050" max="13057" width="0" style="445" hidden="1" customWidth="1"/>
    <col min="13058" max="13060" width="3.75" style="445" customWidth="1"/>
    <col min="13061" max="13061" width="12.75" style="445" customWidth="1"/>
    <col min="13062" max="13062" width="47.375" style="445" customWidth="1"/>
    <col min="13063" max="13071" width="0" style="445" hidden="1" customWidth="1"/>
    <col min="13072" max="13072" width="11.75" style="445" customWidth="1"/>
    <col min="13073" max="13073" width="6.375" style="445" bestFit="1" customWidth="1"/>
    <col min="13074" max="13074" width="11.75" style="445" customWidth="1"/>
    <col min="13075" max="13075" width="0" style="445" hidden="1" customWidth="1"/>
    <col min="13076" max="13076" width="3.75" style="445" customWidth="1"/>
    <col min="13077" max="13077" width="11.125" style="445" bestFit="1" customWidth="1"/>
    <col min="13078" max="13305" width="10.625" style="445"/>
    <col min="13306" max="13313" width="0" style="445" hidden="1" customWidth="1"/>
    <col min="13314" max="13316" width="3.75" style="445" customWidth="1"/>
    <col min="13317" max="13317" width="12.75" style="445" customWidth="1"/>
    <col min="13318" max="13318" width="47.375" style="445" customWidth="1"/>
    <col min="13319" max="13327" width="0" style="445" hidden="1" customWidth="1"/>
    <col min="13328" max="13328" width="11.75" style="445" customWidth="1"/>
    <col min="13329" max="13329" width="6.375" style="445" bestFit="1" customWidth="1"/>
    <col min="13330" max="13330" width="11.75" style="445" customWidth="1"/>
    <col min="13331" max="13331" width="0" style="445" hidden="1" customWidth="1"/>
    <col min="13332" max="13332" width="3.75" style="445" customWidth="1"/>
    <col min="13333" max="13333" width="11.125" style="445" bestFit="1" customWidth="1"/>
    <col min="13334" max="13561" width="10.625" style="445"/>
    <col min="13562" max="13569" width="0" style="445" hidden="1" customWidth="1"/>
    <col min="13570" max="13572" width="3.75" style="445" customWidth="1"/>
    <col min="13573" max="13573" width="12.75" style="445" customWidth="1"/>
    <col min="13574" max="13574" width="47.375" style="445" customWidth="1"/>
    <col min="13575" max="13583" width="0" style="445" hidden="1" customWidth="1"/>
    <col min="13584" max="13584" width="11.75" style="445" customWidth="1"/>
    <col min="13585" max="13585" width="6.375" style="445" bestFit="1" customWidth="1"/>
    <col min="13586" max="13586" width="11.75" style="445" customWidth="1"/>
    <col min="13587" max="13587" width="0" style="445" hidden="1" customWidth="1"/>
    <col min="13588" max="13588" width="3.75" style="445" customWidth="1"/>
    <col min="13589" max="13589" width="11.125" style="445" bestFit="1" customWidth="1"/>
    <col min="13590" max="13817" width="10.625" style="445"/>
    <col min="13818" max="13825" width="0" style="445" hidden="1" customWidth="1"/>
    <col min="13826" max="13828" width="3.75" style="445" customWidth="1"/>
    <col min="13829" max="13829" width="12.75" style="445" customWidth="1"/>
    <col min="13830" max="13830" width="47.375" style="445" customWidth="1"/>
    <col min="13831" max="13839" width="0" style="445" hidden="1" customWidth="1"/>
    <col min="13840" max="13840" width="11.75" style="445" customWidth="1"/>
    <col min="13841" max="13841" width="6.375" style="445" bestFit="1" customWidth="1"/>
    <col min="13842" max="13842" width="11.75" style="445" customWidth="1"/>
    <col min="13843" max="13843" width="0" style="445" hidden="1" customWidth="1"/>
    <col min="13844" max="13844" width="3.75" style="445" customWidth="1"/>
    <col min="13845" max="13845" width="11.125" style="445" bestFit="1" customWidth="1"/>
    <col min="13846" max="14073" width="10.625" style="445"/>
    <col min="14074" max="14081" width="0" style="445" hidden="1" customWidth="1"/>
    <col min="14082" max="14084" width="3.75" style="445" customWidth="1"/>
    <col min="14085" max="14085" width="12.75" style="445" customWidth="1"/>
    <col min="14086" max="14086" width="47.375" style="445" customWidth="1"/>
    <col min="14087" max="14095" width="0" style="445" hidden="1" customWidth="1"/>
    <col min="14096" max="14096" width="11.75" style="445" customWidth="1"/>
    <col min="14097" max="14097" width="6.375" style="445" bestFit="1" customWidth="1"/>
    <col min="14098" max="14098" width="11.75" style="445" customWidth="1"/>
    <col min="14099" max="14099" width="0" style="445" hidden="1" customWidth="1"/>
    <col min="14100" max="14100" width="3.75" style="445" customWidth="1"/>
    <col min="14101" max="14101" width="11.125" style="445" bestFit="1" customWidth="1"/>
    <col min="14102" max="14329" width="10.625" style="445"/>
    <col min="14330" max="14337" width="0" style="445" hidden="1" customWidth="1"/>
    <col min="14338" max="14340" width="3.75" style="445" customWidth="1"/>
    <col min="14341" max="14341" width="12.75" style="445" customWidth="1"/>
    <col min="14342" max="14342" width="47.375" style="445" customWidth="1"/>
    <col min="14343" max="14351" width="0" style="445" hidden="1" customWidth="1"/>
    <col min="14352" max="14352" width="11.75" style="445" customWidth="1"/>
    <col min="14353" max="14353" width="6.375" style="445" bestFit="1" customWidth="1"/>
    <col min="14354" max="14354" width="11.75" style="445" customWidth="1"/>
    <col min="14355" max="14355" width="0" style="445" hidden="1" customWidth="1"/>
    <col min="14356" max="14356" width="3.75" style="445" customWidth="1"/>
    <col min="14357" max="14357" width="11.125" style="445" bestFit="1" customWidth="1"/>
    <col min="14358" max="14585" width="10.625" style="445"/>
    <col min="14586" max="14593" width="0" style="445" hidden="1" customWidth="1"/>
    <col min="14594" max="14596" width="3.75" style="445" customWidth="1"/>
    <col min="14597" max="14597" width="12.75" style="445" customWidth="1"/>
    <col min="14598" max="14598" width="47.375" style="445" customWidth="1"/>
    <col min="14599" max="14607" width="0" style="445" hidden="1" customWidth="1"/>
    <col min="14608" max="14608" width="11.75" style="445" customWidth="1"/>
    <col min="14609" max="14609" width="6.375" style="445" bestFit="1" customWidth="1"/>
    <col min="14610" max="14610" width="11.75" style="445" customWidth="1"/>
    <col min="14611" max="14611" width="0" style="445" hidden="1" customWidth="1"/>
    <col min="14612" max="14612" width="3.75" style="445" customWidth="1"/>
    <col min="14613" max="14613" width="11.125" style="445" bestFit="1" customWidth="1"/>
    <col min="14614" max="14841" width="10.625" style="445"/>
    <col min="14842" max="14849" width="0" style="445" hidden="1" customWidth="1"/>
    <col min="14850" max="14852" width="3.75" style="445" customWidth="1"/>
    <col min="14853" max="14853" width="12.75" style="445" customWidth="1"/>
    <col min="14854" max="14854" width="47.375" style="445" customWidth="1"/>
    <col min="14855" max="14863" width="0" style="445" hidden="1" customWidth="1"/>
    <col min="14864" max="14864" width="11.75" style="445" customWidth="1"/>
    <col min="14865" max="14865" width="6.375" style="445" bestFit="1" customWidth="1"/>
    <col min="14866" max="14866" width="11.75" style="445" customWidth="1"/>
    <col min="14867" max="14867" width="0" style="445" hidden="1" customWidth="1"/>
    <col min="14868" max="14868" width="3.75" style="445" customWidth="1"/>
    <col min="14869" max="14869" width="11.125" style="445" bestFit="1" customWidth="1"/>
    <col min="14870" max="15097" width="10.625" style="445"/>
    <col min="15098" max="15105" width="0" style="445" hidden="1" customWidth="1"/>
    <col min="15106" max="15108" width="3.75" style="445" customWidth="1"/>
    <col min="15109" max="15109" width="12.75" style="445" customWidth="1"/>
    <col min="15110" max="15110" width="47.375" style="445" customWidth="1"/>
    <col min="15111" max="15119" width="0" style="445" hidden="1" customWidth="1"/>
    <col min="15120" max="15120" width="11.75" style="445" customWidth="1"/>
    <col min="15121" max="15121" width="6.375" style="445" bestFit="1" customWidth="1"/>
    <col min="15122" max="15122" width="11.75" style="445" customWidth="1"/>
    <col min="15123" max="15123" width="0" style="445" hidden="1" customWidth="1"/>
    <col min="15124" max="15124" width="3.75" style="445" customWidth="1"/>
    <col min="15125" max="15125" width="11.125" style="445" bestFit="1" customWidth="1"/>
    <col min="15126" max="15353" width="10.625" style="445"/>
    <col min="15354" max="15361" width="0" style="445" hidden="1" customWidth="1"/>
    <col min="15362" max="15364" width="3.75" style="445" customWidth="1"/>
    <col min="15365" max="15365" width="12.75" style="445" customWidth="1"/>
    <col min="15366" max="15366" width="47.375" style="445" customWidth="1"/>
    <col min="15367" max="15375" width="0" style="445" hidden="1" customWidth="1"/>
    <col min="15376" max="15376" width="11.75" style="445" customWidth="1"/>
    <col min="15377" max="15377" width="6.375" style="445" bestFit="1" customWidth="1"/>
    <col min="15378" max="15378" width="11.75" style="445" customWidth="1"/>
    <col min="15379" max="15379" width="0" style="445" hidden="1" customWidth="1"/>
    <col min="15380" max="15380" width="3.75" style="445" customWidth="1"/>
    <col min="15381" max="15381" width="11.125" style="445" bestFit="1" customWidth="1"/>
    <col min="15382" max="15609" width="10.625" style="445"/>
    <col min="15610" max="15617" width="0" style="445" hidden="1" customWidth="1"/>
    <col min="15618" max="15620" width="3.75" style="445" customWidth="1"/>
    <col min="15621" max="15621" width="12.75" style="445" customWidth="1"/>
    <col min="15622" max="15622" width="47.375" style="445" customWidth="1"/>
    <col min="15623" max="15631" width="0" style="445" hidden="1" customWidth="1"/>
    <col min="15632" max="15632" width="11.75" style="445" customWidth="1"/>
    <col min="15633" max="15633" width="6.375" style="445" bestFit="1" customWidth="1"/>
    <col min="15634" max="15634" width="11.75" style="445" customWidth="1"/>
    <col min="15635" max="15635" width="0" style="445" hidden="1" customWidth="1"/>
    <col min="15636" max="15636" width="3.75" style="445" customWidth="1"/>
    <col min="15637" max="15637" width="11.125" style="445" bestFit="1" customWidth="1"/>
    <col min="15638" max="15865" width="10.625" style="445"/>
    <col min="15866" max="15873" width="0" style="445" hidden="1" customWidth="1"/>
    <col min="15874" max="15876" width="3.75" style="445" customWidth="1"/>
    <col min="15877" max="15877" width="12.75" style="445" customWidth="1"/>
    <col min="15878" max="15878" width="47.375" style="445" customWidth="1"/>
    <col min="15879" max="15887" width="0" style="445" hidden="1" customWidth="1"/>
    <col min="15888" max="15888" width="11.75" style="445" customWidth="1"/>
    <col min="15889" max="15889" width="6.375" style="445" bestFit="1" customWidth="1"/>
    <col min="15890" max="15890" width="11.75" style="445" customWidth="1"/>
    <col min="15891" max="15891" width="0" style="445" hidden="1" customWidth="1"/>
    <col min="15892" max="15892" width="3.75" style="445" customWidth="1"/>
    <col min="15893" max="15893" width="11.125" style="445" bestFit="1" customWidth="1"/>
    <col min="15894" max="16121" width="10.625" style="445"/>
    <col min="16122" max="16129" width="0" style="445" hidden="1" customWidth="1"/>
    <col min="16130" max="16132" width="3.75" style="445" customWidth="1"/>
    <col min="16133" max="16133" width="12.75" style="445" customWidth="1"/>
    <col min="16134" max="16134" width="47.375" style="445" customWidth="1"/>
    <col min="16135" max="16143" width="0" style="445" hidden="1" customWidth="1"/>
    <col min="16144" max="16144" width="11.75" style="445" customWidth="1"/>
    <col min="16145" max="16145" width="6.375" style="445" bestFit="1" customWidth="1"/>
    <col min="16146" max="16146" width="11.75" style="445" customWidth="1"/>
    <col min="16147" max="16147" width="0" style="445" hidden="1" customWidth="1"/>
    <col min="16148" max="16148" width="3.75" style="445" customWidth="1"/>
    <col min="16149" max="16149" width="11.125" style="445" bestFit="1" customWidth="1"/>
    <col min="16150" max="16384" width="10.625" style="445"/>
  </cols>
  <sheetData>
    <row r="1" spans="1:33" hidden="1"/>
    <row r="2" spans="1:33" hidden="1"/>
    <row r="3" spans="1:33" hidden="1"/>
    <row r="4" spans="1:33" ht="2.95" customHeight="1">
      <c r="J4" s="450"/>
      <c r="K4" s="450"/>
      <c r="L4" s="446"/>
      <c r="M4" s="446"/>
      <c r="N4" s="446"/>
      <c r="O4" s="453"/>
      <c r="P4" s="453"/>
      <c r="Q4" s="453"/>
      <c r="R4" s="453"/>
      <c r="S4" s="453"/>
      <c r="T4" s="453"/>
      <c r="U4" s="453"/>
      <c r="V4" s="453"/>
      <c r="W4" s="453"/>
      <c r="X4" s="453"/>
      <c r="Y4" s="453"/>
      <c r="Z4" s="446"/>
    </row>
    <row r="5" spans="1:33" ht="26.2" customHeight="1">
      <c r="J5" s="450"/>
      <c r="K5" s="450"/>
      <c r="L5" s="1308" t="s">
        <v>735</v>
      </c>
      <c r="M5" s="1308"/>
      <c r="N5" s="1308"/>
      <c r="O5" s="1308"/>
      <c r="P5" s="1308"/>
      <c r="Q5" s="1308"/>
      <c r="R5" s="1308"/>
      <c r="S5" s="1308"/>
      <c r="T5" s="1308"/>
      <c r="U5" s="547"/>
      <c r="V5" s="492"/>
      <c r="W5" s="492"/>
      <c r="X5" s="553"/>
      <c r="Y5" s="553"/>
      <c r="Z5" s="466"/>
    </row>
    <row r="6" spans="1:33" ht="2.95" customHeight="1">
      <c r="J6" s="450"/>
      <c r="K6" s="450"/>
      <c r="L6" s="446"/>
      <c r="M6" s="446"/>
      <c r="N6" s="446"/>
      <c r="O6" s="449"/>
      <c r="P6" s="449"/>
      <c r="Q6" s="449"/>
      <c r="R6" s="449"/>
      <c r="S6" s="449"/>
      <c r="T6" s="449"/>
      <c r="U6" s="446"/>
      <c r="V6" s="446"/>
    </row>
    <row r="7" spans="1:33" s="745" customFormat="1" ht="4.5999999999999996" hidden="1">
      <c r="A7" s="1120"/>
      <c r="B7" s="1120"/>
      <c r="C7" s="1120"/>
      <c r="D7" s="1120"/>
      <c r="E7" s="1120"/>
      <c r="F7" s="1120"/>
      <c r="G7" s="1120"/>
      <c r="H7" s="1120"/>
      <c r="L7" s="1170"/>
      <c r="M7" s="1045"/>
      <c r="O7" s="1284"/>
      <c r="P7" s="1284"/>
      <c r="Q7" s="1284"/>
      <c r="R7" s="1284"/>
      <c r="S7" s="1284"/>
      <c r="T7" s="1284"/>
      <c r="U7" s="779"/>
      <c r="V7" s="779"/>
      <c r="X7" s="1120"/>
      <c r="Y7" s="1120"/>
      <c r="Z7" s="1120"/>
      <c r="AA7" s="1120"/>
      <c r="AB7" s="1120"/>
    </row>
    <row r="8" spans="1:33" s="460" customFormat="1" ht="19">
      <c r="A8" s="474"/>
      <c r="B8" s="474"/>
      <c r="C8" s="474"/>
      <c r="D8" s="474"/>
      <c r="E8" s="474"/>
      <c r="F8" s="474"/>
      <c r="G8" s="474"/>
      <c r="H8" s="474"/>
      <c r="L8" s="468"/>
      <c r="M8" s="585" t="str">
        <f>"Дата подачи заявления об "&amp;IF(datePr_ch="","утверждении","изменении") &amp; " тарифов"</f>
        <v>Дата подачи заявления об утверждении тарифов</v>
      </c>
      <c r="N8" s="1124"/>
      <c r="O8" s="1285" t="str">
        <f>IF(datePr_ch="",IF(datePr="","",datePr),datePr_ch)</f>
        <v>26.04.2022</v>
      </c>
      <c r="P8" s="1285"/>
      <c r="Q8" s="1285"/>
      <c r="R8" s="1285"/>
      <c r="S8" s="1285"/>
      <c r="T8" s="1285"/>
      <c r="U8" s="634"/>
      <c r="V8" s="455"/>
      <c r="AC8" s="474"/>
      <c r="AD8" s="474"/>
      <c r="AE8" s="474"/>
      <c r="AF8" s="474"/>
      <c r="AG8" s="474"/>
    </row>
    <row r="9" spans="1:33" s="460" customFormat="1" ht="23.6">
      <c r="A9" s="474"/>
      <c r="B9" s="474"/>
      <c r="C9" s="474"/>
      <c r="D9" s="474"/>
      <c r="E9" s="474"/>
      <c r="F9" s="474"/>
      <c r="G9" s="474"/>
      <c r="H9" s="474"/>
      <c r="L9" s="521"/>
      <c r="M9" s="585" t="str">
        <f>"Номер подачи заявления об "&amp;IF(numberPr_ch="","утверждении","изменении") &amp; " тарифов"</f>
        <v>Номер подачи заявления об утверждении тарифов</v>
      </c>
      <c r="N9" s="1124"/>
      <c r="O9" s="1285" t="str">
        <f>IF(numberPr_ch="",IF(numberPr="","",numberPr),numberPr_ch)</f>
        <v>945</v>
      </c>
      <c r="P9" s="1285"/>
      <c r="Q9" s="1285"/>
      <c r="R9" s="1285"/>
      <c r="S9" s="1285"/>
      <c r="T9" s="1285"/>
      <c r="U9" s="634"/>
      <c r="V9" s="455"/>
      <c r="AC9" s="474"/>
      <c r="AD9" s="474"/>
      <c r="AE9" s="474"/>
      <c r="AF9" s="474"/>
      <c r="AG9" s="474"/>
    </row>
    <row r="10" spans="1:33" s="745" customFormat="1" ht="4.5999999999999996" hidden="1">
      <c r="A10" s="1120"/>
      <c r="B10" s="1120"/>
      <c r="C10" s="1120"/>
      <c r="D10" s="1120"/>
      <c r="E10" s="1120"/>
      <c r="F10" s="1120"/>
      <c r="G10" s="1120"/>
      <c r="H10" s="1120"/>
      <c r="L10" s="1170"/>
      <c r="M10" s="1045"/>
      <c r="O10" s="1284"/>
      <c r="P10" s="1284"/>
      <c r="Q10" s="1284"/>
      <c r="R10" s="1284"/>
      <c r="S10" s="1284"/>
      <c r="T10" s="1284"/>
      <c r="U10" s="779"/>
      <c r="V10" s="779"/>
      <c r="X10" s="1120"/>
      <c r="Y10" s="1120"/>
      <c r="Z10" s="1120"/>
      <c r="AA10" s="1120"/>
      <c r="AB10" s="1120"/>
    </row>
    <row r="11" spans="1:33" s="460" customFormat="1" ht="11.8" hidden="1">
      <c r="A11" s="474"/>
      <c r="B11" s="474"/>
      <c r="C11" s="474"/>
      <c r="D11" s="474"/>
      <c r="E11" s="474"/>
      <c r="F11" s="474"/>
      <c r="G11" s="474"/>
      <c r="H11" s="474"/>
      <c r="L11" s="521"/>
      <c r="M11" s="521"/>
      <c r="N11" s="535"/>
      <c r="O11" s="550"/>
      <c r="P11" s="550"/>
      <c r="Q11" s="550"/>
      <c r="R11" s="550"/>
      <c r="S11" s="550"/>
      <c r="T11" s="550"/>
      <c r="U11" s="455"/>
      <c r="V11" s="455"/>
      <c r="Z11" s="472" t="s">
        <v>371</v>
      </c>
      <c r="AC11" s="474"/>
      <c r="AD11" s="474"/>
      <c r="AE11" s="474"/>
      <c r="AF11" s="474"/>
      <c r="AG11" s="474"/>
    </row>
    <row r="12" spans="1:33">
      <c r="J12" s="450"/>
      <c r="K12" s="450"/>
      <c r="L12" s="446"/>
      <c r="M12" s="446"/>
      <c r="N12" s="446"/>
      <c r="O12" s="1325"/>
      <c r="P12" s="1325"/>
      <c r="Q12" s="1325"/>
      <c r="R12" s="1325"/>
      <c r="S12" s="1325"/>
      <c r="T12" s="1325"/>
      <c r="U12" s="1325"/>
      <c r="V12" s="1325"/>
      <c r="W12" s="1325"/>
      <c r="X12" s="1325"/>
      <c r="Y12" s="1325"/>
      <c r="Z12" s="1325"/>
    </row>
    <row r="13" spans="1:33" ht="14.25" customHeight="1">
      <c r="J13" s="450"/>
      <c r="K13" s="450"/>
      <c r="L13" s="1292" t="s">
        <v>445</v>
      </c>
      <c r="M13" s="1292"/>
      <c r="N13" s="1292"/>
      <c r="O13" s="1292"/>
      <c r="P13" s="1292"/>
      <c r="Q13" s="1292"/>
      <c r="R13" s="1292"/>
      <c r="S13" s="1292"/>
      <c r="T13" s="1292"/>
      <c r="U13" s="1292"/>
      <c r="V13" s="1292"/>
      <c r="W13" s="1292"/>
      <c r="X13" s="1292"/>
      <c r="Y13" s="1292"/>
      <c r="Z13" s="1292"/>
      <c r="AA13" s="1292"/>
      <c r="AB13" s="1225" t="s">
        <v>446</v>
      </c>
    </row>
    <row r="14" spans="1:33" ht="14.25" customHeight="1">
      <c r="J14" s="450"/>
      <c r="K14" s="450"/>
      <c r="L14" s="1292" t="s">
        <v>91</v>
      </c>
      <c r="M14" s="1292" t="s">
        <v>602</v>
      </c>
      <c r="N14" s="546"/>
      <c r="O14" s="1225" t="s">
        <v>604</v>
      </c>
      <c r="P14" s="1225"/>
      <c r="Q14" s="1225"/>
      <c r="R14" s="1225"/>
      <c r="S14" s="1225"/>
      <c r="T14" s="1225"/>
      <c r="U14" s="1225"/>
      <c r="V14" s="1225"/>
      <c r="W14" s="1225"/>
      <c r="X14" s="1225"/>
      <c r="Y14" s="1225"/>
      <c r="Z14" s="1292" t="s">
        <v>339</v>
      </c>
      <c r="AA14" s="1324" t="s">
        <v>274</v>
      </c>
      <c r="AB14" s="1225"/>
    </row>
    <row r="15" spans="1:33" s="492" customFormat="1" ht="14.25" customHeight="1">
      <c r="A15" s="553"/>
      <c r="B15" s="553"/>
      <c r="C15" s="553"/>
      <c r="D15" s="553"/>
      <c r="E15" s="553"/>
      <c r="F15" s="553"/>
      <c r="G15" s="559"/>
      <c r="H15" s="559"/>
      <c r="I15" s="500"/>
      <c r="J15" s="498"/>
      <c r="K15" s="498"/>
      <c r="L15" s="1292"/>
      <c r="M15" s="1292"/>
      <c r="N15" s="546"/>
      <c r="O15" s="1333" t="s">
        <v>617</v>
      </c>
      <c r="P15" s="1333" t="s">
        <v>589</v>
      </c>
      <c r="Q15" s="1333" t="s">
        <v>590</v>
      </c>
      <c r="R15" s="1333" t="s">
        <v>270</v>
      </c>
      <c r="S15" s="1333"/>
      <c r="T15" s="1333" t="s">
        <v>270</v>
      </c>
      <c r="U15" s="1333"/>
      <c r="V15" s="620"/>
      <c r="W15" s="1332" t="s">
        <v>615</v>
      </c>
      <c r="X15" s="1332"/>
      <c r="Y15" s="1332"/>
      <c r="Z15" s="1292"/>
      <c r="AA15" s="1324"/>
      <c r="AB15" s="1225"/>
      <c r="AC15" s="553"/>
      <c r="AD15" s="553"/>
      <c r="AE15" s="553"/>
      <c r="AF15" s="553"/>
      <c r="AG15" s="553"/>
    </row>
    <row r="16" spans="1:33" ht="56.3" customHeight="1">
      <c r="J16" s="450"/>
      <c r="K16" s="450"/>
      <c r="L16" s="1292"/>
      <c r="M16" s="1292"/>
      <c r="N16" s="546"/>
      <c r="O16" s="1333"/>
      <c r="P16" s="1333"/>
      <c r="Q16" s="1333"/>
      <c r="R16" s="504" t="s">
        <v>591</v>
      </c>
      <c r="S16" s="504" t="s">
        <v>592</v>
      </c>
      <c r="T16" s="504" t="s">
        <v>593</v>
      </c>
      <c r="U16" s="504" t="s">
        <v>594</v>
      </c>
      <c r="V16" s="504"/>
      <c r="W16" s="505" t="s">
        <v>273</v>
      </c>
      <c r="X16" s="1334" t="s">
        <v>272</v>
      </c>
      <c r="Y16" s="1334"/>
      <c r="Z16" s="1292"/>
      <c r="AA16" s="1324"/>
      <c r="AB16" s="1225"/>
    </row>
    <row r="17" spans="1:33">
      <c r="J17" s="450"/>
      <c r="K17" s="458">
        <v>1</v>
      </c>
      <c r="L17" s="447" t="s">
        <v>92</v>
      </c>
      <c r="M17" s="447" t="s">
        <v>48</v>
      </c>
      <c r="N17" s="465" t="s">
        <v>48</v>
      </c>
      <c r="O17" s="456">
        <f ca="1">OFFSET(O17,0,-1)+1</f>
        <v>3</v>
      </c>
      <c r="P17" s="456">
        <f t="shared" ref="P17:W17" ca="1" si="0">OFFSET(P17,0,-1)+1</f>
        <v>4</v>
      </c>
      <c r="Q17" s="456">
        <f t="shared" ca="1" si="0"/>
        <v>5</v>
      </c>
      <c r="R17" s="456">
        <f t="shared" ca="1" si="0"/>
        <v>6</v>
      </c>
      <c r="S17" s="456">
        <f t="shared" ca="1" si="0"/>
        <v>7</v>
      </c>
      <c r="T17" s="456">
        <f t="shared" ca="1" si="0"/>
        <v>8</v>
      </c>
      <c r="U17" s="456">
        <f t="shared" ca="1" si="0"/>
        <v>9</v>
      </c>
      <c r="V17" s="464">
        <f ca="1">OFFSET(V17,0,-1)</f>
        <v>9</v>
      </c>
      <c r="W17" s="456">
        <f t="shared" ca="1" si="0"/>
        <v>10</v>
      </c>
      <c r="X17" s="1310">
        <f ca="1">OFFSET(X17,0,-1)+1</f>
        <v>11</v>
      </c>
      <c r="Y17" s="1310"/>
      <c r="Z17" s="456">
        <f ca="1">OFFSET(Z17,0,-2)+1</f>
        <v>12</v>
      </c>
      <c r="AB17" s="456">
        <f ca="1">OFFSET(AB17,0,-2)+1</f>
        <v>13</v>
      </c>
    </row>
    <row r="18" spans="1:33" ht="23.6">
      <c r="A18" s="1311">
        <v>1</v>
      </c>
      <c r="B18" s="999"/>
      <c r="C18" s="999"/>
      <c r="D18" s="999"/>
      <c r="E18" s="1000"/>
      <c r="F18" s="1001"/>
      <c r="G18" s="999"/>
      <c r="H18" s="999"/>
      <c r="I18" s="987"/>
      <c r="J18" s="992"/>
      <c r="K18" s="992"/>
      <c r="L18" s="561">
        <f>mergeValue(A18)</f>
        <v>1</v>
      </c>
      <c r="M18" s="609" t="s">
        <v>19</v>
      </c>
      <c r="N18" s="548"/>
      <c r="O18" s="1323"/>
      <c r="P18" s="1323"/>
      <c r="Q18" s="1323"/>
      <c r="R18" s="1323"/>
      <c r="S18" s="1323"/>
      <c r="T18" s="1323"/>
      <c r="U18" s="1323"/>
      <c r="V18" s="1323"/>
      <c r="W18" s="1323"/>
      <c r="X18" s="1323"/>
      <c r="Y18" s="1323"/>
      <c r="Z18" s="1323"/>
      <c r="AA18" s="1323"/>
      <c r="AB18" s="598" t="s">
        <v>718</v>
      </c>
    </row>
    <row r="19" spans="1:33" ht="23.6">
      <c r="A19" s="1311"/>
      <c r="B19" s="1311">
        <v>1</v>
      </c>
      <c r="C19" s="999"/>
      <c r="D19" s="999"/>
      <c r="E19" s="1001"/>
      <c r="F19" s="1001"/>
      <c r="G19" s="999"/>
      <c r="H19" s="999"/>
      <c r="I19" s="994"/>
      <c r="J19" s="989"/>
      <c r="K19" s="988"/>
      <c r="L19" s="561" t="str">
        <f>mergeValue(A19) &amp;"."&amp; mergeValue(B19)</f>
        <v>1.1</v>
      </c>
      <c r="M19" s="515" t="s">
        <v>15</v>
      </c>
      <c r="N19" s="548"/>
      <c r="O19" s="1323"/>
      <c r="P19" s="1323"/>
      <c r="Q19" s="1323"/>
      <c r="R19" s="1323"/>
      <c r="S19" s="1323"/>
      <c r="T19" s="1323"/>
      <c r="U19" s="1323"/>
      <c r="V19" s="1323"/>
      <c r="W19" s="1323"/>
      <c r="X19" s="1323"/>
      <c r="Y19" s="1323"/>
      <c r="Z19" s="1323"/>
      <c r="AA19" s="1323"/>
      <c r="AB19" s="598" t="s">
        <v>459</v>
      </c>
    </row>
    <row r="20" spans="1:33" ht="23.6">
      <c r="A20" s="1311"/>
      <c r="B20" s="1311"/>
      <c r="C20" s="1311">
        <v>1</v>
      </c>
      <c r="D20" s="999"/>
      <c r="E20" s="1001"/>
      <c r="F20" s="1001"/>
      <c r="G20" s="999"/>
      <c r="H20" s="999"/>
      <c r="I20" s="994"/>
      <c r="J20" s="989"/>
      <c r="K20" s="988"/>
      <c r="L20" s="561" t="str">
        <f>mergeValue(A20) &amp;"."&amp; mergeValue(B20)&amp;"."&amp; mergeValue(C20)</f>
        <v>1.1.1</v>
      </c>
      <c r="M20" s="516" t="s">
        <v>7</v>
      </c>
      <c r="N20" s="548"/>
      <c r="O20" s="1323"/>
      <c r="P20" s="1323"/>
      <c r="Q20" s="1323"/>
      <c r="R20" s="1323"/>
      <c r="S20" s="1323"/>
      <c r="T20" s="1323"/>
      <c r="U20" s="1323"/>
      <c r="V20" s="1323"/>
      <c r="W20" s="1323"/>
      <c r="X20" s="1323"/>
      <c r="Y20" s="1323"/>
      <c r="Z20" s="1323"/>
      <c r="AA20" s="1323"/>
      <c r="AB20" s="598" t="s">
        <v>600</v>
      </c>
    </row>
    <row r="21" spans="1:33" ht="23.6">
      <c r="A21" s="1311"/>
      <c r="B21" s="1311"/>
      <c r="C21" s="1311"/>
      <c r="D21" s="1311">
        <v>1</v>
      </c>
      <c r="E21" s="1001"/>
      <c r="F21" s="1001"/>
      <c r="G21" s="999"/>
      <c r="H21" s="999"/>
      <c r="I21" s="994"/>
      <c r="J21" s="989"/>
      <c r="K21" s="988"/>
      <c r="L21" s="561" t="str">
        <f>mergeValue(A21) &amp;"."&amp; mergeValue(B21)&amp;"."&amp; mergeValue(C21)&amp;"."&amp; mergeValue(D21)</f>
        <v>1.1.1.1</v>
      </c>
      <c r="M21" s="517" t="s">
        <v>21</v>
      </c>
      <c r="N21" s="548"/>
      <c r="O21" s="1323"/>
      <c r="P21" s="1323"/>
      <c r="Q21" s="1323"/>
      <c r="R21" s="1323"/>
      <c r="S21" s="1323"/>
      <c r="T21" s="1323"/>
      <c r="U21" s="1323"/>
      <c r="V21" s="1323"/>
      <c r="W21" s="1323"/>
      <c r="X21" s="1323"/>
      <c r="Y21" s="1323"/>
      <c r="Z21" s="1323"/>
      <c r="AA21" s="1323"/>
      <c r="AB21" s="598" t="s">
        <v>601</v>
      </c>
    </row>
    <row r="22" spans="1:33" hidden="1">
      <c r="A22" s="1311"/>
      <c r="B22" s="1311"/>
      <c r="C22" s="1311"/>
      <c r="D22" s="1311"/>
      <c r="E22" s="1311">
        <v>1</v>
      </c>
      <c r="F22" s="1001"/>
      <c r="G22" s="999"/>
      <c r="H22" s="999"/>
      <c r="I22" s="993"/>
      <c r="J22" s="989"/>
      <c r="K22" s="988"/>
      <c r="L22" s="561"/>
      <c r="M22" s="523"/>
      <c r="N22" s="549"/>
      <c r="O22" s="599"/>
      <c r="P22" s="599"/>
      <c r="Q22" s="599"/>
      <c r="R22" s="599"/>
      <c r="S22" s="599"/>
      <c r="T22" s="599"/>
      <c r="U22" s="599"/>
      <c r="V22" s="599"/>
      <c r="W22" s="599"/>
      <c r="X22" s="599"/>
      <c r="Y22" s="599"/>
      <c r="Z22" s="599"/>
      <c r="AA22" s="477"/>
      <c r="AB22" s="598"/>
    </row>
    <row r="23" spans="1:33" ht="35.35">
      <c r="A23" s="1311"/>
      <c r="B23" s="1311"/>
      <c r="C23" s="1311"/>
      <c r="D23" s="1311"/>
      <c r="E23" s="1311"/>
      <c r="F23" s="1311">
        <v>1</v>
      </c>
      <c r="G23" s="999"/>
      <c r="H23" s="999"/>
      <c r="I23" s="1330"/>
      <c r="J23" s="989"/>
      <c r="K23" s="988"/>
      <c r="L23" s="561" t="str">
        <f>mergeValue(A23) &amp;"."&amp; mergeValue(B23)&amp;"."&amp; mergeValue(C23)&amp;"."&amp; mergeValue(D23)&amp;"."&amp; mergeValue(F23)</f>
        <v>1.1.1.1.1</v>
      </c>
      <c r="M23" s="524" t="s">
        <v>9</v>
      </c>
      <c r="N23" s="549"/>
      <c r="O23" s="1314"/>
      <c r="P23" s="1315"/>
      <c r="Q23" s="1315"/>
      <c r="R23" s="1315"/>
      <c r="S23" s="1315"/>
      <c r="T23" s="1315"/>
      <c r="U23" s="1315"/>
      <c r="V23" s="1315"/>
      <c r="W23" s="1315"/>
      <c r="X23" s="1315"/>
      <c r="Y23" s="1315"/>
      <c r="Z23" s="1315"/>
      <c r="AA23" s="1316"/>
      <c r="AB23" s="598" t="s">
        <v>720</v>
      </c>
      <c r="AD23" s="473" t="str">
        <f>strCheckUnique(AE23:AE28)</f>
        <v/>
      </c>
      <c r="AF23" s="473"/>
    </row>
    <row r="24" spans="1:33" ht="58.95">
      <c r="A24" s="1311"/>
      <c r="B24" s="1311"/>
      <c r="C24" s="1311"/>
      <c r="D24" s="1311"/>
      <c r="E24" s="1311"/>
      <c r="F24" s="1311"/>
      <c r="G24" s="1311">
        <v>1</v>
      </c>
      <c r="H24" s="999"/>
      <c r="I24" s="1330"/>
      <c r="J24" s="1331"/>
      <c r="K24" s="995"/>
      <c r="L24" s="561" t="str">
        <f>mergeValue(A24) &amp;"."&amp; mergeValue(B24)&amp;"."&amp; mergeValue(C24)&amp;"."&amp; mergeValue(D24)&amp;"."&amp; mergeValue(F24)&amp;"."&amp; mergeValue(G24)</f>
        <v>1.1.1.1.1.1</v>
      </c>
      <c r="M24" s="1087" t="s">
        <v>613</v>
      </c>
      <c r="N24" s="614"/>
      <c r="O24" s="531"/>
      <c r="P24" s="531"/>
      <c r="Q24" s="531"/>
      <c r="R24" s="462"/>
      <c r="S24" s="1040"/>
      <c r="T24" s="462"/>
      <c r="U24" s="1040"/>
      <c r="V24" s="552" t="str">
        <f>W24 &amp; "-" &amp; Y24</f>
        <v>-</v>
      </c>
      <c r="W24" s="1317"/>
      <c r="X24" s="1307" t="s">
        <v>83</v>
      </c>
      <c r="Y24" s="1317"/>
      <c r="Z24" s="1307" t="s">
        <v>84</v>
      </c>
      <c r="AA24" s="506"/>
      <c r="AB24" s="598" t="s">
        <v>738</v>
      </c>
      <c r="AC24" s="469" t="str">
        <f>strCheckDate(O24:AA24)</f>
        <v/>
      </c>
      <c r="AD24" s="473"/>
      <c r="AE24" s="473" t="str">
        <f>IF(M24="","",M24 )</f>
        <v>горячая вода в системе централизованного теплоснабжения на горячее водоснабжение</v>
      </c>
      <c r="AF24" s="473"/>
      <c r="AG24" s="473"/>
    </row>
    <row r="25" spans="1:33" ht="87.9" customHeight="1">
      <c r="A25" s="1311"/>
      <c r="B25" s="1311"/>
      <c r="C25" s="1311"/>
      <c r="D25" s="1311"/>
      <c r="E25" s="1311"/>
      <c r="F25" s="1311"/>
      <c r="G25" s="1311"/>
      <c r="H25" s="999">
        <v>1</v>
      </c>
      <c r="I25" s="1330"/>
      <c r="J25" s="1331"/>
      <c r="K25" s="995"/>
      <c r="L25" s="561" t="str">
        <f>mergeValue(A25) &amp;"."&amp; mergeValue(B25)&amp;"."&amp; mergeValue(C25)&amp;"."&amp; mergeValue(D25)&amp;"."&amp; mergeValue(F25)&amp;"."&amp; mergeValue(G25)&amp;"."&amp; mergeValue(H25)</f>
        <v>1.1.1.1.1.1.1</v>
      </c>
      <c r="M25" s="1017"/>
      <c r="N25" s="463"/>
      <c r="O25" s="531"/>
      <c r="P25" s="531"/>
      <c r="Q25" s="531"/>
      <c r="R25" s="462"/>
      <c r="S25" s="1040"/>
      <c r="T25" s="462"/>
      <c r="U25" s="1040"/>
      <c r="V25" s="552" t="str">
        <f>W25 &amp; "-" &amp; Y25</f>
        <v>-</v>
      </c>
      <c r="W25" s="1317"/>
      <c r="X25" s="1307"/>
      <c r="Y25" s="1317"/>
      <c r="Z25" s="1307"/>
      <c r="AA25" s="636"/>
      <c r="AB25" s="1281" t="s">
        <v>739</v>
      </c>
      <c r="AC25" s="469" t="str">
        <f>strCheckDate(O25:AA25)</f>
        <v/>
      </c>
      <c r="AF25" s="473"/>
    </row>
    <row r="26" spans="1:33" hidden="1">
      <c r="A26" s="1311"/>
      <c r="B26" s="1311"/>
      <c r="C26" s="1311"/>
      <c r="D26" s="1311"/>
      <c r="E26" s="1311"/>
      <c r="F26" s="1311"/>
      <c r="G26" s="1311"/>
      <c r="H26" s="999"/>
      <c r="I26" s="1330"/>
      <c r="J26" s="1331"/>
      <c r="K26" s="995"/>
      <c r="L26" s="568"/>
      <c r="M26" s="614"/>
      <c r="N26" s="614"/>
      <c r="O26" s="531"/>
      <c r="P26" s="462"/>
      <c r="Q26" s="462"/>
      <c r="R26" s="462"/>
      <c r="S26" s="462"/>
      <c r="T26" s="462"/>
      <c r="U26" s="528"/>
      <c r="V26" s="552"/>
      <c r="W26" s="1306"/>
      <c r="X26" s="1307"/>
      <c r="Y26" s="1306"/>
      <c r="Z26" s="1307"/>
      <c r="AA26" s="506"/>
      <c r="AB26" s="1282"/>
      <c r="AF26" s="473">
        <f ca="1">OFFSET(AF26,-1,0)</f>
        <v>0</v>
      </c>
    </row>
    <row r="27" spans="1:33" s="444" customFormat="1" ht="15.05" customHeight="1">
      <c r="A27" s="1311"/>
      <c r="B27" s="1311"/>
      <c r="C27" s="1311"/>
      <c r="D27" s="1311"/>
      <c r="E27" s="1311"/>
      <c r="F27" s="1311"/>
      <c r="G27" s="1311"/>
      <c r="H27" s="999"/>
      <c r="I27" s="1330"/>
      <c r="J27" s="1331"/>
      <c r="K27" s="996"/>
      <c r="L27" s="507"/>
      <c r="M27" s="526" t="s">
        <v>40</v>
      </c>
      <c r="N27" s="520"/>
      <c r="O27" s="514"/>
      <c r="P27" s="514"/>
      <c r="Q27" s="514"/>
      <c r="R27" s="514"/>
      <c r="S27" s="514"/>
      <c r="T27" s="514"/>
      <c r="U27" s="514"/>
      <c r="V27" s="514"/>
      <c r="W27" s="532"/>
      <c r="X27" s="533"/>
      <c r="Y27" s="532"/>
      <c r="Z27" s="520"/>
      <c r="AA27" s="529"/>
      <c r="AB27" s="1283"/>
      <c r="AC27" s="470"/>
      <c r="AD27" s="470"/>
      <c r="AE27" s="470"/>
      <c r="AF27" s="470"/>
      <c r="AG27" s="470"/>
    </row>
    <row r="28" spans="1:33" s="444" customFormat="1" ht="15.05" customHeight="1">
      <c r="A28" s="1311"/>
      <c r="B28" s="1311"/>
      <c r="C28" s="1311"/>
      <c r="D28" s="1311"/>
      <c r="E28" s="1311"/>
      <c r="F28" s="1311"/>
      <c r="G28" s="999"/>
      <c r="H28" s="999"/>
      <c r="I28" s="1330"/>
      <c r="J28" s="997"/>
      <c r="K28" s="996"/>
      <c r="L28" s="507"/>
      <c r="M28" s="525" t="s">
        <v>24</v>
      </c>
      <c r="N28" s="526"/>
      <c r="O28" s="526"/>
      <c r="P28" s="526"/>
      <c r="Q28" s="526"/>
      <c r="R28" s="526"/>
      <c r="S28" s="526"/>
      <c r="T28" s="526"/>
      <c r="U28" s="526"/>
      <c r="V28" s="526"/>
      <c r="W28" s="526"/>
      <c r="X28" s="526"/>
      <c r="Y28" s="526"/>
      <c r="Z28" s="526"/>
      <c r="AA28" s="526"/>
      <c r="AB28" s="529"/>
      <c r="AC28" s="470"/>
      <c r="AD28" s="470"/>
      <c r="AE28" s="470"/>
      <c r="AF28" s="470"/>
      <c r="AG28" s="470"/>
    </row>
    <row r="29" spans="1:33" s="444" customFormat="1" ht="15.05" customHeight="1">
      <c r="A29" s="1311"/>
      <c r="B29" s="1311"/>
      <c r="C29" s="1311"/>
      <c r="D29" s="1311"/>
      <c r="E29" s="1311"/>
      <c r="F29" s="1002"/>
      <c r="G29" s="999"/>
      <c r="H29" s="999"/>
      <c r="I29" s="993"/>
      <c r="J29" s="991"/>
      <c r="K29" s="996"/>
      <c r="L29" s="507"/>
      <c r="M29" s="520" t="s">
        <v>10</v>
      </c>
      <c r="N29" s="519"/>
      <c r="O29" s="514"/>
      <c r="P29" s="514"/>
      <c r="Q29" s="514"/>
      <c r="R29" s="514"/>
      <c r="S29" s="514"/>
      <c r="T29" s="514"/>
      <c r="U29" s="514"/>
      <c r="V29" s="514"/>
      <c r="W29" s="541"/>
      <c r="X29" s="533"/>
      <c r="Y29" s="532"/>
      <c r="Z29" s="519"/>
      <c r="AA29" s="533"/>
      <c r="AB29" s="529"/>
      <c r="AC29" s="470"/>
      <c r="AD29" s="470"/>
      <c r="AE29" s="470"/>
      <c r="AF29" s="470"/>
      <c r="AG29" s="470"/>
    </row>
    <row r="30" spans="1:33" s="444" customFormat="1" hidden="1">
      <c r="A30" s="1311"/>
      <c r="B30" s="1311"/>
      <c r="C30" s="1311"/>
      <c r="D30" s="1311"/>
      <c r="E30" s="1002"/>
      <c r="F30" s="1002"/>
      <c r="G30" s="999"/>
      <c r="H30" s="999"/>
      <c r="I30" s="998"/>
      <c r="J30" s="991"/>
      <c r="K30" s="987"/>
      <c r="L30" s="507"/>
      <c r="M30" s="520"/>
      <c r="N30" s="520"/>
      <c r="O30" s="520"/>
      <c r="P30" s="520"/>
      <c r="Q30" s="520"/>
      <c r="R30" s="520"/>
      <c r="S30" s="520"/>
      <c r="T30" s="520"/>
      <c r="U30" s="520"/>
      <c r="V30" s="520"/>
      <c r="W30" s="520"/>
      <c r="X30" s="520"/>
      <c r="Y30" s="520"/>
      <c r="Z30" s="520"/>
      <c r="AA30" s="520"/>
      <c r="AB30" s="529"/>
      <c r="AC30" s="470"/>
      <c r="AD30" s="470"/>
      <c r="AE30" s="470"/>
      <c r="AF30" s="470"/>
      <c r="AG30" s="470"/>
    </row>
    <row r="31" spans="1:33" s="936" customFormat="1">
      <c r="A31" s="1311"/>
      <c r="B31" s="1311"/>
      <c r="C31" s="1311"/>
      <c r="D31" s="1003"/>
      <c r="E31" s="1003"/>
      <c r="F31" s="1003"/>
      <c r="G31" s="1004"/>
      <c r="H31" s="1003"/>
      <c r="I31" s="996"/>
      <c r="J31" s="991"/>
      <c r="K31" s="996"/>
      <c r="L31" s="653"/>
      <c r="M31" s="986" t="s">
        <v>16</v>
      </c>
      <c r="N31" s="948"/>
      <c r="O31" s="948"/>
      <c r="P31" s="948"/>
      <c r="Q31" s="948"/>
      <c r="R31" s="948"/>
      <c r="S31" s="948"/>
      <c r="T31" s="948"/>
      <c r="U31" s="948"/>
      <c r="V31" s="948"/>
      <c r="W31" s="948"/>
      <c r="X31" s="948"/>
      <c r="Y31" s="948"/>
      <c r="Z31" s="948"/>
      <c r="AA31" s="948"/>
      <c r="AB31" s="724"/>
      <c r="AC31" s="957"/>
      <c r="AD31" s="957"/>
      <c r="AE31" s="957"/>
      <c r="AF31" s="957"/>
      <c r="AG31" s="957"/>
    </row>
    <row r="32" spans="1:33" s="444" customFormat="1" ht="15.05" customHeight="1">
      <c r="A32" s="1311"/>
      <c r="B32" s="1311"/>
      <c r="C32" s="1003"/>
      <c r="D32" s="1003"/>
      <c r="E32" s="1003"/>
      <c r="F32" s="1003"/>
      <c r="G32" s="1004"/>
      <c r="H32" s="1003"/>
      <c r="I32" s="996"/>
      <c r="J32" s="991"/>
      <c r="K32" s="996"/>
      <c r="L32" s="507"/>
      <c r="M32" s="518" t="s">
        <v>17</v>
      </c>
      <c r="N32" s="518"/>
      <c r="O32" s="514"/>
      <c r="P32" s="514"/>
      <c r="Q32" s="514"/>
      <c r="R32" s="514"/>
      <c r="S32" s="514"/>
      <c r="T32" s="514"/>
      <c r="U32" s="514"/>
      <c r="V32" s="514"/>
      <c r="W32" s="541"/>
      <c r="X32" s="533"/>
      <c r="Y32" s="532"/>
      <c r="Z32" s="518"/>
      <c r="AA32" s="533"/>
      <c r="AB32" s="529"/>
      <c r="AC32" s="470"/>
      <c r="AD32" s="470"/>
      <c r="AE32" s="470"/>
      <c r="AF32" s="470"/>
      <c r="AG32" s="470"/>
    </row>
    <row r="33" spans="1:33" s="444" customFormat="1" ht="15.05" customHeight="1">
      <c r="A33" s="1311"/>
      <c r="B33" s="1003"/>
      <c r="C33" s="1003"/>
      <c r="D33" s="1003"/>
      <c r="E33" s="1003"/>
      <c r="F33" s="1003"/>
      <c r="G33" s="1004"/>
      <c r="H33" s="1003"/>
      <c r="I33" s="996"/>
      <c r="J33" s="991"/>
      <c r="K33" s="996"/>
      <c r="L33" s="507"/>
      <c r="M33" s="527" t="s">
        <v>18</v>
      </c>
      <c r="N33" s="518"/>
      <c r="O33" s="514"/>
      <c r="P33" s="514"/>
      <c r="Q33" s="514"/>
      <c r="R33" s="514"/>
      <c r="S33" s="514"/>
      <c r="T33" s="514"/>
      <c r="U33" s="514"/>
      <c r="V33" s="514"/>
      <c r="W33" s="541"/>
      <c r="X33" s="533"/>
      <c r="Y33" s="532"/>
      <c r="Z33" s="518"/>
      <c r="AA33" s="533"/>
      <c r="AB33" s="529"/>
      <c r="AC33" s="470"/>
      <c r="AD33" s="470"/>
      <c r="AE33" s="470"/>
      <c r="AF33" s="470"/>
      <c r="AG33" s="470"/>
    </row>
    <row r="34" spans="1:33" s="444" customFormat="1" ht="15.05" customHeight="1">
      <c r="A34" s="998"/>
      <c r="B34" s="998"/>
      <c r="C34" s="998"/>
      <c r="D34" s="998"/>
      <c r="E34" s="998"/>
      <c r="F34" s="998"/>
      <c r="G34" s="1005"/>
      <c r="H34" s="998"/>
      <c r="I34" s="990"/>
      <c r="J34" s="991"/>
      <c r="K34" s="987"/>
      <c r="L34" s="507"/>
      <c r="M34" s="534" t="s">
        <v>308</v>
      </c>
      <c r="N34" s="518"/>
      <c r="O34" s="514"/>
      <c r="P34" s="514"/>
      <c r="Q34" s="514"/>
      <c r="R34" s="514"/>
      <c r="S34" s="514"/>
      <c r="T34" s="514"/>
      <c r="U34" s="514"/>
      <c r="V34" s="514"/>
      <c r="W34" s="541"/>
      <c r="X34" s="533"/>
      <c r="Y34" s="532"/>
      <c r="Z34" s="518"/>
      <c r="AA34" s="533"/>
      <c r="AB34" s="529"/>
      <c r="AC34" s="470"/>
      <c r="AD34" s="470"/>
      <c r="AE34" s="470"/>
      <c r="AF34" s="470"/>
      <c r="AG34" s="470"/>
    </row>
    <row r="35" spans="1:33" ht="2.95" customHeight="1">
      <c r="L35" s="454"/>
      <c r="M35" s="454"/>
      <c r="N35" s="454"/>
      <c r="O35" s="454"/>
      <c r="P35" s="454"/>
      <c r="Q35" s="454"/>
      <c r="R35" s="454"/>
      <c r="S35" s="454"/>
      <c r="T35" s="454"/>
      <c r="U35" s="454"/>
      <c r="V35" s="454"/>
      <c r="W35" s="454"/>
      <c r="X35" s="454"/>
      <c r="Y35" s="454"/>
      <c r="Z35" s="454"/>
    </row>
    <row r="36" spans="1:33" ht="89.2" customHeight="1">
      <c r="L36" s="1">
        <v>1</v>
      </c>
      <c r="M36" s="1274" t="s">
        <v>740</v>
      </c>
      <c r="N36" s="1274"/>
      <c r="O36" s="1274"/>
      <c r="P36" s="1274"/>
      <c r="Q36" s="1274"/>
      <c r="R36" s="1274"/>
      <c r="S36" s="1274"/>
      <c r="T36" s="1274"/>
      <c r="U36" s="1274"/>
      <c r="V36" s="1274"/>
      <c r="W36" s="1274"/>
    </row>
  </sheetData>
  <sheetProtection password="FA9C" sheet="1" objects="1" scenarios="1" formatColumns="0" formatRows="0"/>
  <dataConsolidate/>
  <mergeCells count="41">
    <mergeCell ref="AB13:AB16"/>
    <mergeCell ref="X16:Y16"/>
    <mergeCell ref="O18:AA18"/>
    <mergeCell ref="O19:AA19"/>
    <mergeCell ref="O20:AA20"/>
    <mergeCell ref="Z24:Z26"/>
    <mergeCell ref="O9:T9"/>
    <mergeCell ref="O10:T10"/>
    <mergeCell ref="L5:T5"/>
    <mergeCell ref="O7:T7"/>
    <mergeCell ref="O8:T8"/>
    <mergeCell ref="O12:Z12"/>
    <mergeCell ref="L14:L16"/>
    <mergeCell ref="L13:AA13"/>
    <mergeCell ref="O21:AA21"/>
    <mergeCell ref="O23:AA23"/>
    <mergeCell ref="W24:W26"/>
    <mergeCell ref="X24:X26"/>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A18:A33"/>
    <mergeCell ref="B19:B32"/>
    <mergeCell ref="C20:C31"/>
    <mergeCell ref="G24:G27"/>
    <mergeCell ref="E22:E29"/>
    <mergeCell ref="F23:F28"/>
    <mergeCell ref="D21:D3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JN24:JN25 TJ24:TJ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JL24:JL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H24:TH25 Y24:Y25 W24:W25"/>
    <dataValidation allowBlank="1" promptTitle="checkPeriodRange" sqref="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JK24:JK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TG24:TG25 V24:V25"/>
    <dataValidation allowBlank="1" showInputMessage="1" showErrorMessage="1" prompt="Для выбора выполните двойной щелчок левой клавиши мыши по соответствующей ячейке." sqref="TK24:TK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Z65560:Z65561 WMC24:WMC26 WCG24:WCG26 VSK24:VSK26 VIO24:VIO26 UYS24:UYS26 UOW24:UOW26 UFA24:UFA26 TVE24:TVE26 TLI24:TLI26 TBM24:TBM26 SRQ24:SRQ26 SHU24:SHU26 RXY24:RXY26 ROC24:ROC26 REG24:REG26 QUK24:QUK26 QKO24:QKO26 QAS24:QAS26 PQW24:PQW26 PHA24:PHA26 OXE24:OXE26 ONI24:ONI26 ODM24:ODM26 NTQ24:NTQ26 NJU24:NJU26 MZY24:MZY26 MQC24:MQC26 MGG24:MGG26 LWK24:LWK26 LMO24:LMO26 LCS24:LCS26 KSW24:KSW26 KJA24:KJA26 JZE24:JZE26 JPI24:JPI26 JFM24:JFM26 IVQ24:IVQ26 ILU24:ILU26 IBY24:IBY26 HSC24:HSC26 HIG24:HIG26 GYK24:GYK26 GOO24:GOO26 GES24:GES26 FUW24:FUW26 FLA24:FLA26 FBE24:FBE26 ERI24:ERI26 EHM24:EHM26 DXQ24:DXQ26 DNU24:DNU26 DDY24:DDY26 CUC24:CUC26 CKG24:CKG26 CAK24:CAK26 BQO24:BQO26 BGS24:BGS26 AWW24:AWW26 ANA24:ANA26 ADE24:ADE26 TI24:TI26 JM24:JM26 WVY24:WVY26 JO24:JO25 Z24:Z25 X24:X26"/>
    <dataValidation type="textLength" operator="lessThanOrEqual" allowBlank="1" showInputMessage="1" showErrorMessage="1" errorTitle="Ошибка" error="Допускается ввод не более 900 символов!" prompt="Укажите поставщика" sqref="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SX25 M25">
      <formula1>900</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sheetPr codeName="List05_10">
    <tabColor theme="0" tint="-0.249977111117893"/>
  </sheetPr>
  <dimension ref="A1:T19"/>
  <sheetViews>
    <sheetView showGridLines="0" topLeftCell="E1" zoomScaleNormal="100" workbookViewId="0"/>
  </sheetViews>
  <sheetFormatPr defaultColWidth="10.625" defaultRowHeight="14.4"/>
  <cols>
    <col min="1" max="1" width="3.75" style="206" hidden="1" customWidth="1"/>
    <col min="2" max="4" width="3.75" style="194" hidden="1" customWidth="1"/>
    <col min="5" max="5" width="3.75" style="82" customWidth="1"/>
    <col min="6" max="6" width="9.75" style="35" customWidth="1"/>
    <col min="7" max="7" width="37.75" style="35" customWidth="1"/>
    <col min="8" max="8" width="66.875" style="35" customWidth="1"/>
    <col min="9" max="9" width="115.75" style="35" customWidth="1"/>
    <col min="10" max="11" width="10.625" style="194"/>
    <col min="12" max="12" width="11.125" style="194" customWidth="1"/>
    <col min="13" max="20" width="10.625" style="194"/>
    <col min="21" max="16384" width="10.625" style="35"/>
  </cols>
  <sheetData>
    <row r="1" spans="1:20" ht="2.95" customHeight="1">
      <c r="A1" s="206" t="s">
        <v>208</v>
      </c>
    </row>
    <row r="2" spans="1:20" ht="22.95">
      <c r="F2" s="1275" t="s">
        <v>470</v>
      </c>
      <c r="G2" s="1276"/>
      <c r="H2" s="1277"/>
      <c r="I2" s="406"/>
    </row>
    <row r="3" spans="1:20" ht="2.95" customHeight="1"/>
    <row r="4" spans="1:20" s="182" customFormat="1" ht="11.8">
      <c r="A4" s="205"/>
      <c r="B4" s="205"/>
      <c r="C4" s="205"/>
      <c r="D4" s="205"/>
      <c r="F4" s="1225" t="s">
        <v>445</v>
      </c>
      <c r="G4" s="1225"/>
      <c r="H4" s="1225"/>
      <c r="I4" s="1278" t="s">
        <v>446</v>
      </c>
      <c r="J4" s="205"/>
      <c r="K4" s="205"/>
      <c r="L4" s="205"/>
      <c r="M4" s="205"/>
      <c r="N4" s="205"/>
      <c r="O4" s="205"/>
      <c r="P4" s="205"/>
      <c r="Q4" s="205"/>
      <c r="R4" s="205"/>
      <c r="S4" s="205"/>
      <c r="T4" s="205"/>
    </row>
    <row r="5" spans="1:20" s="182" customFormat="1" ht="11.3" customHeight="1">
      <c r="A5" s="205"/>
      <c r="B5" s="205"/>
      <c r="C5" s="205"/>
      <c r="D5" s="205"/>
      <c r="F5" s="298" t="s">
        <v>91</v>
      </c>
      <c r="G5" s="313" t="s">
        <v>448</v>
      </c>
      <c r="H5" s="297" t="s">
        <v>439</v>
      </c>
      <c r="I5" s="1278"/>
      <c r="J5" s="205"/>
      <c r="K5" s="205"/>
      <c r="L5" s="205"/>
      <c r="M5" s="205"/>
      <c r="N5" s="205"/>
      <c r="O5" s="205"/>
      <c r="P5" s="205"/>
      <c r="Q5" s="205"/>
      <c r="R5" s="205"/>
      <c r="S5" s="205"/>
      <c r="T5" s="205"/>
    </row>
    <row r="6" spans="1:20" s="182" customFormat="1" ht="11.95" customHeight="1">
      <c r="A6" s="205"/>
      <c r="B6" s="205"/>
      <c r="C6" s="205"/>
      <c r="D6" s="205"/>
      <c r="F6" s="299" t="s">
        <v>92</v>
      </c>
      <c r="G6" s="301">
        <v>2</v>
      </c>
      <c r="H6" s="302">
        <v>3</v>
      </c>
      <c r="I6" s="300">
        <v>4</v>
      </c>
      <c r="J6" s="205">
        <v>4</v>
      </c>
      <c r="K6" s="205"/>
      <c r="L6" s="205"/>
      <c r="M6" s="205"/>
      <c r="N6" s="205"/>
      <c r="O6" s="205"/>
      <c r="P6" s="205"/>
      <c r="Q6" s="205"/>
      <c r="R6" s="205"/>
      <c r="S6" s="205"/>
      <c r="T6" s="205"/>
    </row>
    <row r="7" spans="1:20" s="182" customFormat="1" ht="19">
      <c r="A7" s="205"/>
      <c r="B7" s="205"/>
      <c r="C7" s="205"/>
      <c r="D7" s="205"/>
      <c r="F7" s="312">
        <v>1</v>
      </c>
      <c r="G7" s="388" t="s">
        <v>471</v>
      </c>
      <c r="H7" s="296" t="str">
        <f>IF(dateCh="","",dateCh)</f>
        <v>26.04.2022</v>
      </c>
      <c r="I7" s="188" t="s">
        <v>472</v>
      </c>
      <c r="J7" s="311"/>
      <c r="K7" s="205"/>
      <c r="L7" s="205"/>
      <c r="M7" s="205"/>
      <c r="N7" s="205"/>
      <c r="O7" s="205"/>
      <c r="P7" s="205"/>
      <c r="Q7" s="205"/>
      <c r="R7" s="205"/>
      <c r="S7" s="205"/>
      <c r="T7" s="205"/>
    </row>
    <row r="8" spans="1:20" s="182" customFormat="1" ht="47.15">
      <c r="A8" s="1279">
        <v>1</v>
      </c>
      <c r="B8" s="205"/>
      <c r="C8" s="205"/>
      <c r="D8" s="205"/>
      <c r="F8" s="312" t="str">
        <f>"2." &amp;mergeValue(A8)</f>
        <v>2.1</v>
      </c>
      <c r="G8" s="388" t="s">
        <v>473</v>
      </c>
      <c r="H8" s="296"/>
      <c r="I8" s="188" t="s">
        <v>568</v>
      </c>
      <c r="J8" s="311"/>
      <c r="K8" s="205"/>
      <c r="L8" s="205"/>
      <c r="M8" s="205"/>
      <c r="N8" s="205"/>
      <c r="O8" s="205"/>
      <c r="P8" s="205"/>
      <c r="Q8" s="205"/>
      <c r="R8" s="205"/>
      <c r="S8" s="205"/>
      <c r="T8" s="205"/>
    </row>
    <row r="9" spans="1:20" s="182" customFormat="1" ht="23.6">
      <c r="A9" s="1279"/>
      <c r="B9" s="205"/>
      <c r="C9" s="205"/>
      <c r="D9" s="205"/>
      <c r="F9" s="312" t="str">
        <f>"3." &amp;mergeValue(A9)</f>
        <v>3.1</v>
      </c>
      <c r="G9" s="388" t="s">
        <v>474</v>
      </c>
      <c r="H9" s="296"/>
      <c r="I9" s="188" t="s">
        <v>566</v>
      </c>
      <c r="J9" s="311"/>
      <c r="K9" s="205"/>
      <c r="L9" s="205"/>
      <c r="M9" s="205"/>
      <c r="N9" s="205"/>
      <c r="O9" s="205"/>
      <c r="P9" s="205"/>
      <c r="Q9" s="205"/>
      <c r="R9" s="205"/>
      <c r="S9" s="205"/>
      <c r="T9" s="205"/>
    </row>
    <row r="10" spans="1:20" s="182" customFormat="1" ht="23.6">
      <c r="A10" s="1279"/>
      <c r="B10" s="205"/>
      <c r="C10" s="205"/>
      <c r="D10" s="205"/>
      <c r="F10" s="312" t="str">
        <f>"4."&amp;mergeValue(A10)</f>
        <v>4.1</v>
      </c>
      <c r="G10" s="388" t="s">
        <v>475</v>
      </c>
      <c r="H10" s="297" t="s">
        <v>449</v>
      </c>
      <c r="I10" s="188"/>
      <c r="J10" s="311"/>
      <c r="K10" s="205"/>
      <c r="L10" s="205"/>
      <c r="M10" s="205"/>
      <c r="N10" s="205"/>
      <c r="O10" s="205"/>
      <c r="P10" s="205"/>
      <c r="Q10" s="205"/>
      <c r="R10" s="205"/>
      <c r="S10" s="205"/>
      <c r="T10" s="205"/>
    </row>
    <row r="11" spans="1:20" s="182" customFormat="1" ht="19">
      <c r="A11" s="1279"/>
      <c r="B11" s="1279">
        <v>1</v>
      </c>
      <c r="C11" s="320"/>
      <c r="D11" s="320"/>
      <c r="F11" s="312" t="str">
        <f>"4."&amp;mergeValue(A11) &amp;"."&amp;mergeValue(B11)</f>
        <v>4.1.1</v>
      </c>
      <c r="G11" s="303" t="s">
        <v>570</v>
      </c>
      <c r="H11" s="296" t="str">
        <f>IF(region_name="","",region_name)</f>
        <v>Архангельская область</v>
      </c>
      <c r="I11" s="188" t="s">
        <v>478</v>
      </c>
      <c r="J11" s="311"/>
      <c r="K11" s="205"/>
      <c r="L11" s="205"/>
      <c r="M11" s="205"/>
      <c r="N11" s="205"/>
      <c r="O11" s="205"/>
      <c r="P11" s="205"/>
      <c r="Q11" s="205"/>
      <c r="R11" s="205"/>
      <c r="S11" s="205"/>
      <c r="T11" s="205"/>
    </row>
    <row r="12" spans="1:20" s="182" customFormat="1" ht="23.6">
      <c r="A12" s="1279"/>
      <c r="B12" s="1279"/>
      <c r="C12" s="1279">
        <v>1</v>
      </c>
      <c r="D12" s="320"/>
      <c r="F12" s="312" t="str">
        <f>"4."&amp;mergeValue(A12) &amp;"."&amp;mergeValue(B12)&amp;"."&amp;mergeValue(C12)</f>
        <v>4.1.1.1</v>
      </c>
      <c r="G12" s="317" t="s">
        <v>476</v>
      </c>
      <c r="H12" s="296"/>
      <c r="I12" s="188" t="s">
        <v>479</v>
      </c>
      <c r="J12" s="311"/>
      <c r="K12" s="205"/>
      <c r="L12" s="205"/>
      <c r="M12" s="205"/>
      <c r="N12" s="205"/>
      <c r="O12" s="205"/>
      <c r="P12" s="205"/>
      <c r="Q12" s="205"/>
      <c r="R12" s="205"/>
      <c r="S12" s="205"/>
      <c r="T12" s="205"/>
    </row>
    <row r="13" spans="1:20" s="182" customFormat="1" ht="38.950000000000003" customHeight="1">
      <c r="A13" s="1279"/>
      <c r="B13" s="1279"/>
      <c r="C13" s="1279"/>
      <c r="D13" s="320">
        <v>1</v>
      </c>
      <c r="F13" s="312" t="str">
        <f>"4."&amp;mergeValue(A13) &amp;"."&amp;mergeValue(B13)&amp;"."&amp;mergeValue(C13)&amp;"."&amp;mergeValue(D13)</f>
        <v>4.1.1.1.1</v>
      </c>
      <c r="G13" s="391" t="s">
        <v>477</v>
      </c>
      <c r="H13" s="296"/>
      <c r="I13" s="1280" t="s">
        <v>569</v>
      </c>
      <c r="J13" s="311"/>
      <c r="K13" s="205"/>
      <c r="L13" s="205"/>
      <c r="M13" s="205"/>
      <c r="N13" s="205"/>
      <c r="O13" s="205"/>
      <c r="P13" s="205"/>
      <c r="Q13" s="205"/>
      <c r="R13" s="205"/>
      <c r="S13" s="205"/>
      <c r="T13" s="205"/>
    </row>
    <row r="14" spans="1:20" s="182" customFormat="1" ht="19">
      <c r="A14" s="1279"/>
      <c r="B14" s="1279"/>
      <c r="C14" s="1279"/>
      <c r="D14" s="320"/>
      <c r="F14" s="314"/>
      <c r="G14" s="143" t="s">
        <v>4</v>
      </c>
      <c r="H14" s="319"/>
      <c r="I14" s="1280"/>
      <c r="J14" s="311"/>
      <c r="K14" s="205"/>
      <c r="L14" s="205"/>
      <c r="M14" s="205"/>
      <c r="N14" s="205"/>
      <c r="O14" s="205"/>
      <c r="P14" s="205"/>
      <c r="Q14" s="205"/>
      <c r="R14" s="205"/>
      <c r="S14" s="205"/>
      <c r="T14" s="205"/>
    </row>
    <row r="15" spans="1:20" s="182" customFormat="1" ht="19">
      <c r="A15" s="1279"/>
      <c r="B15" s="1279"/>
      <c r="C15" s="320"/>
      <c r="D15" s="320"/>
      <c r="F15" s="314"/>
      <c r="G15" s="142" t="s">
        <v>401</v>
      </c>
      <c r="H15" s="315"/>
      <c r="I15" s="316"/>
      <c r="J15" s="311"/>
      <c r="K15" s="205"/>
      <c r="L15" s="205"/>
      <c r="M15" s="205"/>
      <c r="N15" s="205"/>
      <c r="O15" s="205"/>
      <c r="P15" s="205"/>
      <c r="Q15" s="205"/>
      <c r="R15" s="205"/>
      <c r="S15" s="205"/>
      <c r="T15" s="205"/>
    </row>
    <row r="16" spans="1:20" s="182" customFormat="1" ht="19">
      <c r="A16" s="1279"/>
      <c r="B16" s="205"/>
      <c r="C16" s="205"/>
      <c r="D16" s="205"/>
      <c r="F16" s="314"/>
      <c r="G16" s="148" t="s">
        <v>483</v>
      </c>
      <c r="H16" s="315"/>
      <c r="I16" s="316"/>
      <c r="J16" s="311"/>
      <c r="K16" s="205"/>
      <c r="L16" s="205"/>
      <c r="M16" s="205"/>
      <c r="N16" s="205"/>
      <c r="O16" s="205"/>
      <c r="P16" s="205"/>
      <c r="Q16" s="205"/>
      <c r="R16" s="205"/>
      <c r="S16" s="205"/>
      <c r="T16" s="205"/>
    </row>
    <row r="17" spans="1:20" s="182" customFormat="1" ht="19">
      <c r="A17" s="205"/>
      <c r="B17" s="205"/>
      <c r="C17" s="205"/>
      <c r="D17" s="205"/>
      <c r="F17" s="314"/>
      <c r="G17" s="158" t="s">
        <v>482</v>
      </c>
      <c r="H17" s="315"/>
      <c r="I17" s="316"/>
      <c r="J17" s="311"/>
      <c r="K17" s="205"/>
      <c r="L17" s="205"/>
      <c r="M17" s="205"/>
      <c r="N17" s="205"/>
      <c r="O17" s="205"/>
      <c r="P17" s="205"/>
      <c r="Q17" s="205"/>
      <c r="R17" s="205"/>
      <c r="S17" s="205"/>
      <c r="T17" s="205"/>
    </row>
    <row r="18" spans="1:20" s="305" customFormat="1" ht="2.95" customHeight="1">
      <c r="A18" s="306"/>
      <c r="B18" s="306"/>
      <c r="C18" s="306"/>
      <c r="D18" s="306"/>
      <c r="F18" s="304"/>
      <c r="G18" s="389"/>
      <c r="H18" s="390"/>
      <c r="I18" s="217"/>
      <c r="J18" s="306"/>
      <c r="K18" s="306"/>
      <c r="L18" s="306"/>
      <c r="M18" s="306"/>
      <c r="N18" s="306"/>
      <c r="O18" s="306"/>
      <c r="P18" s="306"/>
      <c r="Q18" s="306"/>
      <c r="R18" s="306"/>
      <c r="S18" s="306"/>
      <c r="T18" s="306"/>
    </row>
    <row r="19" spans="1:20" s="305" customFormat="1" ht="15.05" customHeight="1">
      <c r="A19" s="306"/>
      <c r="B19" s="306"/>
      <c r="C19" s="306"/>
      <c r="D19" s="306"/>
      <c r="F19" s="304"/>
      <c r="G19" s="1274" t="s">
        <v>571</v>
      </c>
      <c r="H19" s="1274"/>
      <c r="I19" s="217"/>
      <c r="J19" s="306"/>
      <c r="K19" s="306"/>
      <c r="L19" s="306"/>
      <c r="M19" s="306"/>
      <c r="N19" s="306"/>
      <c r="O19" s="306"/>
      <c r="P19" s="306"/>
      <c r="Q19" s="306"/>
      <c r="R19" s="306"/>
      <c r="S19" s="306"/>
      <c r="T19" s="306"/>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sheetPr codeName="List06_10">
    <tabColor rgb="FFEAEBEE"/>
    <pageSetUpPr fitToPage="1"/>
  </sheetPr>
  <dimension ref="A1:AK34"/>
  <sheetViews>
    <sheetView showGridLines="0" topLeftCell="I4" zoomScaleNormal="100" workbookViewId="0"/>
  </sheetViews>
  <sheetFormatPr defaultColWidth="10.625" defaultRowHeight="14.4"/>
  <cols>
    <col min="1" max="6" width="10.625" style="469" hidden="1" customWidth="1"/>
    <col min="7" max="8" width="7" style="475" hidden="1" customWidth="1"/>
    <col min="9" max="9" width="3.75" style="452" customWidth="1"/>
    <col min="10" max="11" width="3.75" style="451" customWidth="1"/>
    <col min="12" max="12" width="12.75" style="445" customWidth="1"/>
    <col min="13" max="13" width="47.375" style="445" customWidth="1"/>
    <col min="14" max="16" width="3.75" style="445" customWidth="1"/>
    <col min="17" max="17" width="23.75" style="445" customWidth="1"/>
    <col min="18" max="20" width="3.75" style="445" customWidth="1"/>
    <col min="21" max="21" width="23.75" style="445" customWidth="1"/>
    <col min="22" max="24" width="3.75" style="445" customWidth="1"/>
    <col min="25" max="27" width="23.75" style="445" customWidth="1"/>
    <col min="28" max="28" width="11.75" style="445" customWidth="1"/>
    <col min="29" max="29" width="3.75" style="445" customWidth="1"/>
    <col min="30" max="30" width="11.75" style="445" customWidth="1"/>
    <col min="31" max="31" width="8.625" style="445" hidden="1" customWidth="1"/>
    <col min="32" max="32" width="4.75" style="445" customWidth="1"/>
    <col min="33" max="33" width="115.75" style="445" customWidth="1"/>
    <col min="34" max="35" width="10.625" style="469"/>
    <col min="36" max="36" width="13.375" style="469" customWidth="1"/>
    <col min="37" max="37" width="10.625" style="469"/>
    <col min="38" max="246" width="10.625" style="445"/>
    <col min="247" max="254" width="0" style="445" hidden="1" customWidth="1"/>
    <col min="255" max="257" width="3.75" style="445" customWidth="1"/>
    <col min="258" max="258" width="12.75" style="445" customWidth="1"/>
    <col min="259" max="259" width="47.375" style="445" customWidth="1"/>
    <col min="260" max="260" width="5.625" style="445" customWidth="1"/>
    <col min="261" max="262" width="3.75" style="445" customWidth="1"/>
    <col min="263" max="263" width="22" style="445" customWidth="1"/>
    <col min="264" max="264" width="5.625" style="445" customWidth="1"/>
    <col min="265" max="266" width="3.75" style="445" customWidth="1"/>
    <col min="267" max="267" width="22" style="445" customWidth="1"/>
    <col min="268" max="268" width="5.625" style="445" customWidth="1"/>
    <col min="269" max="270" width="3.75" style="445" customWidth="1"/>
    <col min="271" max="271" width="22" style="445" customWidth="1"/>
    <col min="272" max="273" width="15.75" style="445" customWidth="1"/>
    <col min="274" max="274" width="11.75" style="445" customWidth="1"/>
    <col min="275" max="275" width="6.375" style="445" bestFit="1" customWidth="1"/>
    <col min="276" max="276" width="11.75" style="445" customWidth="1"/>
    <col min="277" max="277" width="0" style="445" hidden="1" customWidth="1"/>
    <col min="278" max="278" width="3.75" style="445" customWidth="1"/>
    <col min="279" max="279" width="11.125" style="445" bestFit="1" customWidth="1"/>
    <col min="280" max="281" width="10.625" style="445"/>
    <col min="282" max="282" width="13.375" style="445" customWidth="1"/>
    <col min="283" max="502" width="10.625" style="445"/>
    <col min="503" max="510" width="0" style="445" hidden="1" customWidth="1"/>
    <col min="511" max="513" width="3.75" style="445" customWidth="1"/>
    <col min="514" max="514" width="12.75" style="445" customWidth="1"/>
    <col min="515" max="515" width="47.375" style="445" customWidth="1"/>
    <col min="516" max="516" width="5.625" style="445" customWidth="1"/>
    <col min="517" max="518" width="3.75" style="445" customWidth="1"/>
    <col min="519" max="519" width="22" style="445" customWidth="1"/>
    <col min="520" max="520" width="5.625" style="445" customWidth="1"/>
    <col min="521" max="522" width="3.75" style="445" customWidth="1"/>
    <col min="523" max="523" width="22" style="445" customWidth="1"/>
    <col min="524" max="524" width="5.625" style="445" customWidth="1"/>
    <col min="525" max="526" width="3.75" style="445" customWidth="1"/>
    <col min="527" max="527" width="22" style="445" customWidth="1"/>
    <col min="528" max="529" width="15.75" style="445" customWidth="1"/>
    <col min="530" max="530" width="11.75" style="445" customWidth="1"/>
    <col min="531" max="531" width="6.375" style="445" bestFit="1" customWidth="1"/>
    <col min="532" max="532" width="11.75" style="445" customWidth="1"/>
    <col min="533" max="533" width="0" style="445" hidden="1" customWidth="1"/>
    <col min="534" max="534" width="3.75" style="445" customWidth="1"/>
    <col min="535" max="535" width="11.125" style="445" bestFit="1" customWidth="1"/>
    <col min="536" max="537" width="10.625" style="445"/>
    <col min="538" max="538" width="13.375" style="445" customWidth="1"/>
    <col min="539" max="758" width="10.625" style="445"/>
    <col min="759" max="766" width="0" style="445" hidden="1" customWidth="1"/>
    <col min="767" max="769" width="3.75" style="445" customWidth="1"/>
    <col min="770" max="770" width="12.75" style="445" customWidth="1"/>
    <col min="771" max="771" width="47.375" style="445" customWidth="1"/>
    <col min="772" max="772" width="5.625" style="445" customWidth="1"/>
    <col min="773" max="774" width="3.75" style="445" customWidth="1"/>
    <col min="775" max="775" width="22" style="445" customWidth="1"/>
    <col min="776" max="776" width="5.625" style="445" customWidth="1"/>
    <col min="777" max="778" width="3.75" style="445" customWidth="1"/>
    <col min="779" max="779" width="22" style="445" customWidth="1"/>
    <col min="780" max="780" width="5.625" style="445" customWidth="1"/>
    <col min="781" max="782" width="3.75" style="445" customWidth="1"/>
    <col min="783" max="783" width="22" style="445" customWidth="1"/>
    <col min="784" max="785" width="15.75" style="445" customWidth="1"/>
    <col min="786" max="786" width="11.75" style="445" customWidth="1"/>
    <col min="787" max="787" width="6.375" style="445" bestFit="1" customWidth="1"/>
    <col min="788" max="788" width="11.75" style="445" customWidth="1"/>
    <col min="789" max="789" width="0" style="445" hidden="1" customWidth="1"/>
    <col min="790" max="790" width="3.75" style="445" customWidth="1"/>
    <col min="791" max="791" width="11.125" style="445" bestFit="1" customWidth="1"/>
    <col min="792" max="793" width="10.625" style="445"/>
    <col min="794" max="794" width="13.375" style="445" customWidth="1"/>
    <col min="795" max="1014" width="10.625" style="445"/>
    <col min="1015" max="1022" width="0" style="445" hidden="1" customWidth="1"/>
    <col min="1023" max="1025" width="3.75" style="445" customWidth="1"/>
    <col min="1026" max="1026" width="12.75" style="445" customWidth="1"/>
    <col min="1027" max="1027" width="47.375" style="445" customWidth="1"/>
    <col min="1028" max="1028" width="5.625" style="445" customWidth="1"/>
    <col min="1029" max="1030" width="3.75" style="445" customWidth="1"/>
    <col min="1031" max="1031" width="22" style="445" customWidth="1"/>
    <col min="1032" max="1032" width="5.625" style="445" customWidth="1"/>
    <col min="1033" max="1034" width="3.75" style="445" customWidth="1"/>
    <col min="1035" max="1035" width="22" style="445" customWidth="1"/>
    <col min="1036" max="1036" width="5.625" style="445" customWidth="1"/>
    <col min="1037" max="1038" width="3.75" style="445" customWidth="1"/>
    <col min="1039" max="1039" width="22" style="445" customWidth="1"/>
    <col min="1040" max="1041" width="15.75" style="445" customWidth="1"/>
    <col min="1042" max="1042" width="11.75" style="445" customWidth="1"/>
    <col min="1043" max="1043" width="6.375" style="445" bestFit="1" customWidth="1"/>
    <col min="1044" max="1044" width="11.75" style="445" customWidth="1"/>
    <col min="1045" max="1045" width="0" style="445" hidden="1" customWidth="1"/>
    <col min="1046" max="1046" width="3.75" style="445" customWidth="1"/>
    <col min="1047" max="1047" width="11.125" style="445" bestFit="1" customWidth="1"/>
    <col min="1048" max="1049" width="10.625" style="445"/>
    <col min="1050" max="1050" width="13.375" style="445" customWidth="1"/>
    <col min="1051" max="1270" width="10.625" style="445"/>
    <col min="1271" max="1278" width="0" style="445" hidden="1" customWidth="1"/>
    <col min="1279" max="1281" width="3.75" style="445" customWidth="1"/>
    <col min="1282" max="1282" width="12.75" style="445" customWidth="1"/>
    <col min="1283" max="1283" width="47.375" style="445" customWidth="1"/>
    <col min="1284" max="1284" width="5.625" style="445" customWidth="1"/>
    <col min="1285" max="1286" width="3.75" style="445" customWidth="1"/>
    <col min="1287" max="1287" width="22" style="445" customWidth="1"/>
    <col min="1288" max="1288" width="5.625" style="445" customWidth="1"/>
    <col min="1289" max="1290" width="3.75" style="445" customWidth="1"/>
    <col min="1291" max="1291" width="22" style="445" customWidth="1"/>
    <col min="1292" max="1292" width="5.625" style="445" customWidth="1"/>
    <col min="1293" max="1294" width="3.75" style="445" customWidth="1"/>
    <col min="1295" max="1295" width="22" style="445" customWidth="1"/>
    <col min="1296" max="1297" width="15.75" style="445" customWidth="1"/>
    <col min="1298" max="1298" width="11.75" style="445" customWidth="1"/>
    <col min="1299" max="1299" width="6.375" style="445" bestFit="1" customWidth="1"/>
    <col min="1300" max="1300" width="11.75" style="445" customWidth="1"/>
    <col min="1301" max="1301" width="0" style="445" hidden="1" customWidth="1"/>
    <col min="1302" max="1302" width="3.75" style="445" customWidth="1"/>
    <col min="1303" max="1303" width="11.125" style="445" bestFit="1" customWidth="1"/>
    <col min="1304" max="1305" width="10.625" style="445"/>
    <col min="1306" max="1306" width="13.375" style="445" customWidth="1"/>
    <col min="1307" max="1526" width="10.625" style="445"/>
    <col min="1527" max="1534" width="0" style="445" hidden="1" customWidth="1"/>
    <col min="1535" max="1537" width="3.75" style="445" customWidth="1"/>
    <col min="1538" max="1538" width="12.75" style="445" customWidth="1"/>
    <col min="1539" max="1539" width="47.375" style="445" customWidth="1"/>
    <col min="1540" max="1540" width="5.625" style="445" customWidth="1"/>
    <col min="1541" max="1542" width="3.75" style="445" customWidth="1"/>
    <col min="1543" max="1543" width="22" style="445" customWidth="1"/>
    <col min="1544" max="1544" width="5.625" style="445" customWidth="1"/>
    <col min="1545" max="1546" width="3.75" style="445" customWidth="1"/>
    <col min="1547" max="1547" width="22" style="445" customWidth="1"/>
    <col min="1548" max="1548" width="5.625" style="445" customWidth="1"/>
    <col min="1549" max="1550" width="3.75" style="445" customWidth="1"/>
    <col min="1551" max="1551" width="22" style="445" customWidth="1"/>
    <col min="1552" max="1553" width="15.75" style="445" customWidth="1"/>
    <col min="1554" max="1554" width="11.75" style="445" customWidth="1"/>
    <col min="1555" max="1555" width="6.375" style="445" bestFit="1" customWidth="1"/>
    <col min="1556" max="1556" width="11.75" style="445" customWidth="1"/>
    <col min="1557" max="1557" width="0" style="445" hidden="1" customWidth="1"/>
    <col min="1558" max="1558" width="3.75" style="445" customWidth="1"/>
    <col min="1559" max="1559" width="11.125" style="445" bestFit="1" customWidth="1"/>
    <col min="1560" max="1561" width="10.625" style="445"/>
    <col min="1562" max="1562" width="13.375" style="445" customWidth="1"/>
    <col min="1563" max="1782" width="10.625" style="445"/>
    <col min="1783" max="1790" width="0" style="445" hidden="1" customWidth="1"/>
    <col min="1791" max="1793" width="3.75" style="445" customWidth="1"/>
    <col min="1794" max="1794" width="12.75" style="445" customWidth="1"/>
    <col min="1795" max="1795" width="47.375" style="445" customWidth="1"/>
    <col min="1796" max="1796" width="5.625" style="445" customWidth="1"/>
    <col min="1797" max="1798" width="3.75" style="445" customWidth="1"/>
    <col min="1799" max="1799" width="22" style="445" customWidth="1"/>
    <col min="1800" max="1800" width="5.625" style="445" customWidth="1"/>
    <col min="1801" max="1802" width="3.75" style="445" customWidth="1"/>
    <col min="1803" max="1803" width="22" style="445" customWidth="1"/>
    <col min="1804" max="1804" width="5.625" style="445" customWidth="1"/>
    <col min="1805" max="1806" width="3.75" style="445" customWidth="1"/>
    <col min="1807" max="1807" width="22" style="445" customWidth="1"/>
    <col min="1808" max="1809" width="15.75" style="445" customWidth="1"/>
    <col min="1810" max="1810" width="11.75" style="445" customWidth="1"/>
    <col min="1811" max="1811" width="6.375" style="445" bestFit="1" customWidth="1"/>
    <col min="1812" max="1812" width="11.75" style="445" customWidth="1"/>
    <col min="1813" max="1813" width="0" style="445" hidden="1" customWidth="1"/>
    <col min="1814" max="1814" width="3.75" style="445" customWidth="1"/>
    <col min="1815" max="1815" width="11.125" style="445" bestFit="1" customWidth="1"/>
    <col min="1816" max="1817" width="10.625" style="445"/>
    <col min="1818" max="1818" width="13.375" style="445" customWidth="1"/>
    <col min="1819" max="2038" width="10.625" style="445"/>
    <col min="2039" max="2046" width="0" style="445" hidden="1" customWidth="1"/>
    <col min="2047" max="2049" width="3.75" style="445" customWidth="1"/>
    <col min="2050" max="2050" width="12.75" style="445" customWidth="1"/>
    <col min="2051" max="2051" width="47.375" style="445" customWidth="1"/>
    <col min="2052" max="2052" width="5.625" style="445" customWidth="1"/>
    <col min="2053" max="2054" width="3.75" style="445" customWidth="1"/>
    <col min="2055" max="2055" width="22" style="445" customWidth="1"/>
    <col min="2056" max="2056" width="5.625" style="445" customWidth="1"/>
    <col min="2057" max="2058" width="3.75" style="445" customWidth="1"/>
    <col min="2059" max="2059" width="22" style="445" customWidth="1"/>
    <col min="2060" max="2060" width="5.625" style="445" customWidth="1"/>
    <col min="2061" max="2062" width="3.75" style="445" customWidth="1"/>
    <col min="2063" max="2063" width="22" style="445" customWidth="1"/>
    <col min="2064" max="2065" width="15.75" style="445" customWidth="1"/>
    <col min="2066" max="2066" width="11.75" style="445" customWidth="1"/>
    <col min="2067" max="2067" width="6.375" style="445" bestFit="1" customWidth="1"/>
    <col min="2068" max="2068" width="11.75" style="445" customWidth="1"/>
    <col min="2069" max="2069" width="0" style="445" hidden="1" customWidth="1"/>
    <col min="2070" max="2070" width="3.75" style="445" customWidth="1"/>
    <col min="2071" max="2071" width="11.125" style="445" bestFit="1" customWidth="1"/>
    <col min="2072" max="2073" width="10.625" style="445"/>
    <col min="2074" max="2074" width="13.375" style="445" customWidth="1"/>
    <col min="2075" max="2294" width="10.625" style="445"/>
    <col min="2295" max="2302" width="0" style="445" hidden="1" customWidth="1"/>
    <col min="2303" max="2305" width="3.75" style="445" customWidth="1"/>
    <col min="2306" max="2306" width="12.75" style="445" customWidth="1"/>
    <col min="2307" max="2307" width="47.375" style="445" customWidth="1"/>
    <col min="2308" max="2308" width="5.625" style="445" customWidth="1"/>
    <col min="2309" max="2310" width="3.75" style="445" customWidth="1"/>
    <col min="2311" max="2311" width="22" style="445" customWidth="1"/>
    <col min="2312" max="2312" width="5.625" style="445" customWidth="1"/>
    <col min="2313" max="2314" width="3.75" style="445" customWidth="1"/>
    <col min="2315" max="2315" width="22" style="445" customWidth="1"/>
    <col min="2316" max="2316" width="5.625" style="445" customWidth="1"/>
    <col min="2317" max="2318" width="3.75" style="445" customWidth="1"/>
    <col min="2319" max="2319" width="22" style="445" customWidth="1"/>
    <col min="2320" max="2321" width="15.75" style="445" customWidth="1"/>
    <col min="2322" max="2322" width="11.75" style="445" customWidth="1"/>
    <col min="2323" max="2323" width="6.375" style="445" bestFit="1" customWidth="1"/>
    <col min="2324" max="2324" width="11.75" style="445" customWidth="1"/>
    <col min="2325" max="2325" width="0" style="445" hidden="1" customWidth="1"/>
    <col min="2326" max="2326" width="3.75" style="445" customWidth="1"/>
    <col min="2327" max="2327" width="11.125" style="445" bestFit="1" customWidth="1"/>
    <col min="2328" max="2329" width="10.625" style="445"/>
    <col min="2330" max="2330" width="13.375" style="445" customWidth="1"/>
    <col min="2331" max="2550" width="10.625" style="445"/>
    <col min="2551" max="2558" width="0" style="445" hidden="1" customWidth="1"/>
    <col min="2559" max="2561" width="3.75" style="445" customWidth="1"/>
    <col min="2562" max="2562" width="12.75" style="445" customWidth="1"/>
    <col min="2563" max="2563" width="47.375" style="445" customWidth="1"/>
    <col min="2564" max="2564" width="5.625" style="445" customWidth="1"/>
    <col min="2565" max="2566" width="3.75" style="445" customWidth="1"/>
    <col min="2567" max="2567" width="22" style="445" customWidth="1"/>
    <col min="2568" max="2568" width="5.625" style="445" customWidth="1"/>
    <col min="2569" max="2570" width="3.75" style="445" customWidth="1"/>
    <col min="2571" max="2571" width="22" style="445" customWidth="1"/>
    <col min="2572" max="2572" width="5.625" style="445" customWidth="1"/>
    <col min="2573" max="2574" width="3.75" style="445" customWidth="1"/>
    <col min="2575" max="2575" width="22" style="445" customWidth="1"/>
    <col min="2576" max="2577" width="15.75" style="445" customWidth="1"/>
    <col min="2578" max="2578" width="11.75" style="445" customWidth="1"/>
    <col min="2579" max="2579" width="6.375" style="445" bestFit="1" customWidth="1"/>
    <col min="2580" max="2580" width="11.75" style="445" customWidth="1"/>
    <col min="2581" max="2581" width="0" style="445" hidden="1" customWidth="1"/>
    <col min="2582" max="2582" width="3.75" style="445" customWidth="1"/>
    <col min="2583" max="2583" width="11.125" style="445" bestFit="1" customWidth="1"/>
    <col min="2584" max="2585" width="10.625" style="445"/>
    <col min="2586" max="2586" width="13.375" style="445" customWidth="1"/>
    <col min="2587" max="2806" width="10.625" style="445"/>
    <col min="2807" max="2814" width="0" style="445" hidden="1" customWidth="1"/>
    <col min="2815" max="2817" width="3.75" style="445" customWidth="1"/>
    <col min="2818" max="2818" width="12.75" style="445" customWidth="1"/>
    <col min="2819" max="2819" width="47.375" style="445" customWidth="1"/>
    <col min="2820" max="2820" width="5.625" style="445" customWidth="1"/>
    <col min="2821" max="2822" width="3.75" style="445" customWidth="1"/>
    <col min="2823" max="2823" width="22" style="445" customWidth="1"/>
    <col min="2824" max="2824" width="5.625" style="445" customWidth="1"/>
    <col min="2825" max="2826" width="3.75" style="445" customWidth="1"/>
    <col min="2827" max="2827" width="22" style="445" customWidth="1"/>
    <col min="2828" max="2828" width="5.625" style="445" customWidth="1"/>
    <col min="2829" max="2830" width="3.75" style="445" customWidth="1"/>
    <col min="2831" max="2831" width="22" style="445" customWidth="1"/>
    <col min="2832" max="2833" width="15.75" style="445" customWidth="1"/>
    <col min="2834" max="2834" width="11.75" style="445" customWidth="1"/>
    <col min="2835" max="2835" width="6.375" style="445" bestFit="1" customWidth="1"/>
    <col min="2836" max="2836" width="11.75" style="445" customWidth="1"/>
    <col min="2837" max="2837" width="0" style="445" hidden="1" customWidth="1"/>
    <col min="2838" max="2838" width="3.75" style="445" customWidth="1"/>
    <col min="2839" max="2839" width="11.125" style="445" bestFit="1" customWidth="1"/>
    <col min="2840" max="2841" width="10.625" style="445"/>
    <col min="2842" max="2842" width="13.375" style="445" customWidth="1"/>
    <col min="2843" max="3062" width="10.625" style="445"/>
    <col min="3063" max="3070" width="0" style="445" hidden="1" customWidth="1"/>
    <col min="3071" max="3073" width="3.75" style="445" customWidth="1"/>
    <col min="3074" max="3074" width="12.75" style="445" customWidth="1"/>
    <col min="3075" max="3075" width="47.375" style="445" customWidth="1"/>
    <col min="3076" max="3076" width="5.625" style="445" customWidth="1"/>
    <col min="3077" max="3078" width="3.75" style="445" customWidth="1"/>
    <col min="3079" max="3079" width="22" style="445" customWidth="1"/>
    <col min="3080" max="3080" width="5.625" style="445" customWidth="1"/>
    <col min="3081" max="3082" width="3.75" style="445" customWidth="1"/>
    <col min="3083" max="3083" width="22" style="445" customWidth="1"/>
    <col min="3084" max="3084" width="5.625" style="445" customWidth="1"/>
    <col min="3085" max="3086" width="3.75" style="445" customWidth="1"/>
    <col min="3087" max="3087" width="22" style="445" customWidth="1"/>
    <col min="3088" max="3089" width="15.75" style="445" customWidth="1"/>
    <col min="3090" max="3090" width="11.75" style="445" customWidth="1"/>
    <col min="3091" max="3091" width="6.375" style="445" bestFit="1" customWidth="1"/>
    <col min="3092" max="3092" width="11.75" style="445" customWidth="1"/>
    <col min="3093" max="3093" width="0" style="445" hidden="1" customWidth="1"/>
    <col min="3094" max="3094" width="3.75" style="445" customWidth="1"/>
    <col min="3095" max="3095" width="11.125" style="445" bestFit="1" customWidth="1"/>
    <col min="3096" max="3097" width="10.625" style="445"/>
    <col min="3098" max="3098" width="13.375" style="445" customWidth="1"/>
    <col min="3099" max="3318" width="10.625" style="445"/>
    <col min="3319" max="3326" width="0" style="445" hidden="1" customWidth="1"/>
    <col min="3327" max="3329" width="3.75" style="445" customWidth="1"/>
    <col min="3330" max="3330" width="12.75" style="445" customWidth="1"/>
    <col min="3331" max="3331" width="47.375" style="445" customWidth="1"/>
    <col min="3332" max="3332" width="5.625" style="445" customWidth="1"/>
    <col min="3333" max="3334" width="3.75" style="445" customWidth="1"/>
    <col min="3335" max="3335" width="22" style="445" customWidth="1"/>
    <col min="3336" max="3336" width="5.625" style="445" customWidth="1"/>
    <col min="3337" max="3338" width="3.75" style="445" customWidth="1"/>
    <col min="3339" max="3339" width="22" style="445" customWidth="1"/>
    <col min="3340" max="3340" width="5.625" style="445" customWidth="1"/>
    <col min="3341" max="3342" width="3.75" style="445" customWidth="1"/>
    <col min="3343" max="3343" width="22" style="445" customWidth="1"/>
    <col min="3344" max="3345" width="15.75" style="445" customWidth="1"/>
    <col min="3346" max="3346" width="11.75" style="445" customWidth="1"/>
    <col min="3347" max="3347" width="6.375" style="445" bestFit="1" customWidth="1"/>
    <col min="3348" max="3348" width="11.75" style="445" customWidth="1"/>
    <col min="3349" max="3349" width="0" style="445" hidden="1" customWidth="1"/>
    <col min="3350" max="3350" width="3.75" style="445" customWidth="1"/>
    <col min="3351" max="3351" width="11.125" style="445" bestFit="1" customWidth="1"/>
    <col min="3352" max="3353" width="10.625" style="445"/>
    <col min="3354" max="3354" width="13.375" style="445" customWidth="1"/>
    <col min="3355" max="3574" width="10.625" style="445"/>
    <col min="3575" max="3582" width="0" style="445" hidden="1" customWidth="1"/>
    <col min="3583" max="3585" width="3.75" style="445" customWidth="1"/>
    <col min="3586" max="3586" width="12.75" style="445" customWidth="1"/>
    <col min="3587" max="3587" width="47.375" style="445" customWidth="1"/>
    <col min="3588" max="3588" width="5.625" style="445" customWidth="1"/>
    <col min="3589" max="3590" width="3.75" style="445" customWidth="1"/>
    <col min="3591" max="3591" width="22" style="445" customWidth="1"/>
    <col min="3592" max="3592" width="5.625" style="445" customWidth="1"/>
    <col min="3593" max="3594" width="3.75" style="445" customWidth="1"/>
    <col min="3595" max="3595" width="22" style="445" customWidth="1"/>
    <col min="3596" max="3596" width="5.625" style="445" customWidth="1"/>
    <col min="3597" max="3598" width="3.75" style="445" customWidth="1"/>
    <col min="3599" max="3599" width="22" style="445" customWidth="1"/>
    <col min="3600" max="3601" width="15.75" style="445" customWidth="1"/>
    <col min="3602" max="3602" width="11.75" style="445" customWidth="1"/>
    <col min="3603" max="3603" width="6.375" style="445" bestFit="1" customWidth="1"/>
    <col min="3604" max="3604" width="11.75" style="445" customWidth="1"/>
    <col min="3605" max="3605" width="0" style="445" hidden="1" customWidth="1"/>
    <col min="3606" max="3606" width="3.75" style="445" customWidth="1"/>
    <col min="3607" max="3607" width="11.125" style="445" bestFit="1" customWidth="1"/>
    <col min="3608" max="3609" width="10.625" style="445"/>
    <col min="3610" max="3610" width="13.375" style="445" customWidth="1"/>
    <col min="3611" max="3830" width="10.625" style="445"/>
    <col min="3831" max="3838" width="0" style="445" hidden="1" customWidth="1"/>
    <col min="3839" max="3841" width="3.75" style="445" customWidth="1"/>
    <col min="3842" max="3842" width="12.75" style="445" customWidth="1"/>
    <col min="3843" max="3843" width="47.375" style="445" customWidth="1"/>
    <col min="3844" max="3844" width="5.625" style="445" customWidth="1"/>
    <col min="3845" max="3846" width="3.75" style="445" customWidth="1"/>
    <col min="3847" max="3847" width="22" style="445" customWidth="1"/>
    <col min="3848" max="3848" width="5.625" style="445" customWidth="1"/>
    <col min="3849" max="3850" width="3.75" style="445" customWidth="1"/>
    <col min="3851" max="3851" width="22" style="445" customWidth="1"/>
    <col min="3852" max="3852" width="5.625" style="445" customWidth="1"/>
    <col min="3853" max="3854" width="3.75" style="445" customWidth="1"/>
    <col min="3855" max="3855" width="22" style="445" customWidth="1"/>
    <col min="3856" max="3857" width="15.75" style="445" customWidth="1"/>
    <col min="3858" max="3858" width="11.75" style="445" customWidth="1"/>
    <col min="3859" max="3859" width="6.375" style="445" bestFit="1" customWidth="1"/>
    <col min="3860" max="3860" width="11.75" style="445" customWidth="1"/>
    <col min="3861" max="3861" width="0" style="445" hidden="1" customWidth="1"/>
    <col min="3862" max="3862" width="3.75" style="445" customWidth="1"/>
    <col min="3863" max="3863" width="11.125" style="445" bestFit="1" customWidth="1"/>
    <col min="3864" max="3865" width="10.625" style="445"/>
    <col min="3866" max="3866" width="13.375" style="445" customWidth="1"/>
    <col min="3867" max="4086" width="10.625" style="445"/>
    <col min="4087" max="4094" width="0" style="445" hidden="1" customWidth="1"/>
    <col min="4095" max="4097" width="3.75" style="445" customWidth="1"/>
    <col min="4098" max="4098" width="12.75" style="445" customWidth="1"/>
    <col min="4099" max="4099" width="47.375" style="445" customWidth="1"/>
    <col min="4100" max="4100" width="5.625" style="445" customWidth="1"/>
    <col min="4101" max="4102" width="3.75" style="445" customWidth="1"/>
    <col min="4103" max="4103" width="22" style="445" customWidth="1"/>
    <col min="4104" max="4104" width="5.625" style="445" customWidth="1"/>
    <col min="4105" max="4106" width="3.75" style="445" customWidth="1"/>
    <col min="4107" max="4107" width="22" style="445" customWidth="1"/>
    <col min="4108" max="4108" width="5.625" style="445" customWidth="1"/>
    <col min="4109" max="4110" width="3.75" style="445" customWidth="1"/>
    <col min="4111" max="4111" width="22" style="445" customWidth="1"/>
    <col min="4112" max="4113" width="15.75" style="445" customWidth="1"/>
    <col min="4114" max="4114" width="11.75" style="445" customWidth="1"/>
    <col min="4115" max="4115" width="6.375" style="445" bestFit="1" customWidth="1"/>
    <col min="4116" max="4116" width="11.75" style="445" customWidth="1"/>
    <col min="4117" max="4117" width="0" style="445" hidden="1" customWidth="1"/>
    <col min="4118" max="4118" width="3.75" style="445" customWidth="1"/>
    <col min="4119" max="4119" width="11.125" style="445" bestFit="1" customWidth="1"/>
    <col min="4120" max="4121" width="10.625" style="445"/>
    <col min="4122" max="4122" width="13.375" style="445" customWidth="1"/>
    <col min="4123" max="4342" width="10.625" style="445"/>
    <col min="4343" max="4350" width="0" style="445" hidden="1" customWidth="1"/>
    <col min="4351" max="4353" width="3.75" style="445" customWidth="1"/>
    <col min="4354" max="4354" width="12.75" style="445" customWidth="1"/>
    <col min="4355" max="4355" width="47.375" style="445" customWidth="1"/>
    <col min="4356" max="4356" width="5.625" style="445" customWidth="1"/>
    <col min="4357" max="4358" width="3.75" style="445" customWidth="1"/>
    <col min="4359" max="4359" width="22" style="445" customWidth="1"/>
    <col min="4360" max="4360" width="5.625" style="445" customWidth="1"/>
    <col min="4361" max="4362" width="3.75" style="445" customWidth="1"/>
    <col min="4363" max="4363" width="22" style="445" customWidth="1"/>
    <col min="4364" max="4364" width="5.625" style="445" customWidth="1"/>
    <col min="4365" max="4366" width="3.75" style="445" customWidth="1"/>
    <col min="4367" max="4367" width="22" style="445" customWidth="1"/>
    <col min="4368" max="4369" width="15.75" style="445" customWidth="1"/>
    <col min="4370" max="4370" width="11.75" style="445" customWidth="1"/>
    <col min="4371" max="4371" width="6.375" style="445" bestFit="1" customWidth="1"/>
    <col min="4372" max="4372" width="11.75" style="445" customWidth="1"/>
    <col min="4373" max="4373" width="0" style="445" hidden="1" customWidth="1"/>
    <col min="4374" max="4374" width="3.75" style="445" customWidth="1"/>
    <col min="4375" max="4375" width="11.125" style="445" bestFit="1" customWidth="1"/>
    <col min="4376" max="4377" width="10.625" style="445"/>
    <col min="4378" max="4378" width="13.375" style="445" customWidth="1"/>
    <col min="4379" max="4598" width="10.625" style="445"/>
    <col min="4599" max="4606" width="0" style="445" hidden="1" customWidth="1"/>
    <col min="4607" max="4609" width="3.75" style="445" customWidth="1"/>
    <col min="4610" max="4610" width="12.75" style="445" customWidth="1"/>
    <col min="4611" max="4611" width="47.375" style="445" customWidth="1"/>
    <col min="4612" max="4612" width="5.625" style="445" customWidth="1"/>
    <col min="4613" max="4614" width="3.75" style="445" customWidth="1"/>
    <col min="4615" max="4615" width="22" style="445" customWidth="1"/>
    <col min="4616" max="4616" width="5.625" style="445" customWidth="1"/>
    <col min="4617" max="4618" width="3.75" style="445" customWidth="1"/>
    <col min="4619" max="4619" width="22" style="445" customWidth="1"/>
    <col min="4620" max="4620" width="5.625" style="445" customWidth="1"/>
    <col min="4621" max="4622" width="3.75" style="445" customWidth="1"/>
    <col min="4623" max="4623" width="22" style="445" customWidth="1"/>
    <col min="4624" max="4625" width="15.75" style="445" customWidth="1"/>
    <col min="4626" max="4626" width="11.75" style="445" customWidth="1"/>
    <col min="4627" max="4627" width="6.375" style="445" bestFit="1" customWidth="1"/>
    <col min="4628" max="4628" width="11.75" style="445" customWidth="1"/>
    <col min="4629" max="4629" width="0" style="445" hidden="1" customWidth="1"/>
    <col min="4630" max="4630" width="3.75" style="445" customWidth="1"/>
    <col min="4631" max="4631" width="11.125" style="445" bestFit="1" customWidth="1"/>
    <col min="4632" max="4633" width="10.625" style="445"/>
    <col min="4634" max="4634" width="13.375" style="445" customWidth="1"/>
    <col min="4635" max="4854" width="10.625" style="445"/>
    <col min="4855" max="4862" width="0" style="445" hidden="1" customWidth="1"/>
    <col min="4863" max="4865" width="3.75" style="445" customWidth="1"/>
    <col min="4866" max="4866" width="12.75" style="445" customWidth="1"/>
    <col min="4867" max="4867" width="47.375" style="445" customWidth="1"/>
    <col min="4868" max="4868" width="5.625" style="445" customWidth="1"/>
    <col min="4869" max="4870" width="3.75" style="445" customWidth="1"/>
    <col min="4871" max="4871" width="22" style="445" customWidth="1"/>
    <col min="4872" max="4872" width="5.625" style="445" customWidth="1"/>
    <col min="4873" max="4874" width="3.75" style="445" customWidth="1"/>
    <col min="4875" max="4875" width="22" style="445" customWidth="1"/>
    <col min="4876" max="4876" width="5.625" style="445" customWidth="1"/>
    <col min="4877" max="4878" width="3.75" style="445" customWidth="1"/>
    <col min="4879" max="4879" width="22" style="445" customWidth="1"/>
    <col min="4880" max="4881" width="15.75" style="445" customWidth="1"/>
    <col min="4882" max="4882" width="11.75" style="445" customWidth="1"/>
    <col min="4883" max="4883" width="6.375" style="445" bestFit="1" customWidth="1"/>
    <col min="4884" max="4884" width="11.75" style="445" customWidth="1"/>
    <col min="4885" max="4885" width="0" style="445" hidden="1" customWidth="1"/>
    <col min="4886" max="4886" width="3.75" style="445" customWidth="1"/>
    <col min="4887" max="4887" width="11.125" style="445" bestFit="1" customWidth="1"/>
    <col min="4888" max="4889" width="10.625" style="445"/>
    <col min="4890" max="4890" width="13.375" style="445" customWidth="1"/>
    <col min="4891" max="5110" width="10.625" style="445"/>
    <col min="5111" max="5118" width="0" style="445" hidden="1" customWidth="1"/>
    <col min="5119" max="5121" width="3.75" style="445" customWidth="1"/>
    <col min="5122" max="5122" width="12.75" style="445" customWidth="1"/>
    <col min="5123" max="5123" width="47.375" style="445" customWidth="1"/>
    <col min="5124" max="5124" width="5.625" style="445" customWidth="1"/>
    <col min="5125" max="5126" width="3.75" style="445" customWidth="1"/>
    <col min="5127" max="5127" width="22" style="445" customWidth="1"/>
    <col min="5128" max="5128" width="5.625" style="445" customWidth="1"/>
    <col min="5129" max="5130" width="3.75" style="445" customWidth="1"/>
    <col min="5131" max="5131" width="22" style="445" customWidth="1"/>
    <col min="5132" max="5132" width="5.625" style="445" customWidth="1"/>
    <col min="5133" max="5134" width="3.75" style="445" customWidth="1"/>
    <col min="5135" max="5135" width="22" style="445" customWidth="1"/>
    <col min="5136" max="5137" width="15.75" style="445" customWidth="1"/>
    <col min="5138" max="5138" width="11.75" style="445" customWidth="1"/>
    <col min="5139" max="5139" width="6.375" style="445" bestFit="1" customWidth="1"/>
    <col min="5140" max="5140" width="11.75" style="445" customWidth="1"/>
    <col min="5141" max="5141" width="0" style="445" hidden="1" customWidth="1"/>
    <col min="5142" max="5142" width="3.75" style="445" customWidth="1"/>
    <col min="5143" max="5143" width="11.125" style="445" bestFit="1" customWidth="1"/>
    <col min="5144" max="5145" width="10.625" style="445"/>
    <col min="5146" max="5146" width="13.375" style="445" customWidth="1"/>
    <col min="5147" max="5366" width="10.625" style="445"/>
    <col min="5367" max="5374" width="0" style="445" hidden="1" customWidth="1"/>
    <col min="5375" max="5377" width="3.75" style="445" customWidth="1"/>
    <col min="5378" max="5378" width="12.75" style="445" customWidth="1"/>
    <col min="5379" max="5379" width="47.375" style="445" customWidth="1"/>
    <col min="5380" max="5380" width="5.625" style="445" customWidth="1"/>
    <col min="5381" max="5382" width="3.75" style="445" customWidth="1"/>
    <col min="5383" max="5383" width="22" style="445" customWidth="1"/>
    <col min="5384" max="5384" width="5.625" style="445" customWidth="1"/>
    <col min="5385" max="5386" width="3.75" style="445" customWidth="1"/>
    <col min="5387" max="5387" width="22" style="445" customWidth="1"/>
    <col min="5388" max="5388" width="5.625" style="445" customWidth="1"/>
    <col min="5389" max="5390" width="3.75" style="445" customWidth="1"/>
    <col min="5391" max="5391" width="22" style="445" customWidth="1"/>
    <col min="5392" max="5393" width="15.75" style="445" customWidth="1"/>
    <col min="5394" max="5394" width="11.75" style="445" customWidth="1"/>
    <col min="5395" max="5395" width="6.375" style="445" bestFit="1" customWidth="1"/>
    <col min="5396" max="5396" width="11.75" style="445" customWidth="1"/>
    <col min="5397" max="5397" width="0" style="445" hidden="1" customWidth="1"/>
    <col min="5398" max="5398" width="3.75" style="445" customWidth="1"/>
    <col min="5399" max="5399" width="11.125" style="445" bestFit="1" customWidth="1"/>
    <col min="5400" max="5401" width="10.625" style="445"/>
    <col min="5402" max="5402" width="13.375" style="445" customWidth="1"/>
    <col min="5403" max="5622" width="10.625" style="445"/>
    <col min="5623" max="5630" width="0" style="445" hidden="1" customWidth="1"/>
    <col min="5631" max="5633" width="3.75" style="445" customWidth="1"/>
    <col min="5634" max="5634" width="12.75" style="445" customWidth="1"/>
    <col min="5635" max="5635" width="47.375" style="445" customWidth="1"/>
    <col min="5636" max="5636" width="5.625" style="445" customWidth="1"/>
    <col min="5637" max="5638" width="3.75" style="445" customWidth="1"/>
    <col min="5639" max="5639" width="22" style="445" customWidth="1"/>
    <col min="5640" max="5640" width="5.625" style="445" customWidth="1"/>
    <col min="5641" max="5642" width="3.75" style="445" customWidth="1"/>
    <col min="5643" max="5643" width="22" style="445" customWidth="1"/>
    <col min="5644" max="5644" width="5.625" style="445" customWidth="1"/>
    <col min="5645" max="5646" width="3.75" style="445" customWidth="1"/>
    <col min="5647" max="5647" width="22" style="445" customWidth="1"/>
    <col min="5648" max="5649" width="15.75" style="445" customWidth="1"/>
    <col min="5650" max="5650" width="11.75" style="445" customWidth="1"/>
    <col min="5651" max="5651" width="6.375" style="445" bestFit="1" customWidth="1"/>
    <col min="5652" max="5652" width="11.75" style="445" customWidth="1"/>
    <col min="5653" max="5653" width="0" style="445" hidden="1" customWidth="1"/>
    <col min="5654" max="5654" width="3.75" style="445" customWidth="1"/>
    <col min="5655" max="5655" width="11.125" style="445" bestFit="1" customWidth="1"/>
    <col min="5656" max="5657" width="10.625" style="445"/>
    <col min="5658" max="5658" width="13.375" style="445" customWidth="1"/>
    <col min="5659" max="5878" width="10.625" style="445"/>
    <col min="5879" max="5886" width="0" style="445" hidden="1" customWidth="1"/>
    <col min="5887" max="5889" width="3.75" style="445" customWidth="1"/>
    <col min="5890" max="5890" width="12.75" style="445" customWidth="1"/>
    <col min="5891" max="5891" width="47.375" style="445" customWidth="1"/>
    <col min="5892" max="5892" width="5.625" style="445" customWidth="1"/>
    <col min="5893" max="5894" width="3.75" style="445" customWidth="1"/>
    <col min="5895" max="5895" width="22" style="445" customWidth="1"/>
    <col min="5896" max="5896" width="5.625" style="445" customWidth="1"/>
    <col min="5897" max="5898" width="3.75" style="445" customWidth="1"/>
    <col min="5899" max="5899" width="22" style="445" customWidth="1"/>
    <col min="5900" max="5900" width="5.625" style="445" customWidth="1"/>
    <col min="5901" max="5902" width="3.75" style="445" customWidth="1"/>
    <col min="5903" max="5903" width="22" style="445" customWidth="1"/>
    <col min="5904" max="5905" width="15.75" style="445" customWidth="1"/>
    <col min="5906" max="5906" width="11.75" style="445" customWidth="1"/>
    <col min="5907" max="5907" width="6.375" style="445" bestFit="1" customWidth="1"/>
    <col min="5908" max="5908" width="11.75" style="445" customWidth="1"/>
    <col min="5909" max="5909" width="0" style="445" hidden="1" customWidth="1"/>
    <col min="5910" max="5910" width="3.75" style="445" customWidth="1"/>
    <col min="5911" max="5911" width="11.125" style="445" bestFit="1" customWidth="1"/>
    <col min="5912" max="5913" width="10.625" style="445"/>
    <col min="5914" max="5914" width="13.375" style="445" customWidth="1"/>
    <col min="5915" max="6134" width="10.625" style="445"/>
    <col min="6135" max="6142" width="0" style="445" hidden="1" customWidth="1"/>
    <col min="6143" max="6145" width="3.75" style="445" customWidth="1"/>
    <col min="6146" max="6146" width="12.75" style="445" customWidth="1"/>
    <col min="6147" max="6147" width="47.375" style="445" customWidth="1"/>
    <col min="6148" max="6148" width="5.625" style="445" customWidth="1"/>
    <col min="6149" max="6150" width="3.75" style="445" customWidth="1"/>
    <col min="6151" max="6151" width="22" style="445" customWidth="1"/>
    <col min="6152" max="6152" width="5.625" style="445" customWidth="1"/>
    <col min="6153" max="6154" width="3.75" style="445" customWidth="1"/>
    <col min="6155" max="6155" width="22" style="445" customWidth="1"/>
    <col min="6156" max="6156" width="5.625" style="445" customWidth="1"/>
    <col min="6157" max="6158" width="3.75" style="445" customWidth="1"/>
    <col min="6159" max="6159" width="22" style="445" customWidth="1"/>
    <col min="6160" max="6161" width="15.75" style="445" customWidth="1"/>
    <col min="6162" max="6162" width="11.75" style="445" customWidth="1"/>
    <col min="6163" max="6163" width="6.375" style="445" bestFit="1" customWidth="1"/>
    <col min="6164" max="6164" width="11.75" style="445" customWidth="1"/>
    <col min="6165" max="6165" width="0" style="445" hidden="1" customWidth="1"/>
    <col min="6166" max="6166" width="3.75" style="445" customWidth="1"/>
    <col min="6167" max="6167" width="11.125" style="445" bestFit="1" customWidth="1"/>
    <col min="6168" max="6169" width="10.625" style="445"/>
    <col min="6170" max="6170" width="13.375" style="445" customWidth="1"/>
    <col min="6171" max="6390" width="10.625" style="445"/>
    <col min="6391" max="6398" width="0" style="445" hidden="1" customWidth="1"/>
    <col min="6399" max="6401" width="3.75" style="445" customWidth="1"/>
    <col min="6402" max="6402" width="12.75" style="445" customWidth="1"/>
    <col min="6403" max="6403" width="47.375" style="445" customWidth="1"/>
    <col min="6404" max="6404" width="5.625" style="445" customWidth="1"/>
    <col min="6405" max="6406" width="3.75" style="445" customWidth="1"/>
    <col min="6407" max="6407" width="22" style="445" customWidth="1"/>
    <col min="6408" max="6408" width="5.625" style="445" customWidth="1"/>
    <col min="6409" max="6410" width="3.75" style="445" customWidth="1"/>
    <col min="6411" max="6411" width="22" style="445" customWidth="1"/>
    <col min="6412" max="6412" width="5.625" style="445" customWidth="1"/>
    <col min="6413" max="6414" width="3.75" style="445" customWidth="1"/>
    <col min="6415" max="6415" width="22" style="445" customWidth="1"/>
    <col min="6416" max="6417" width="15.75" style="445" customWidth="1"/>
    <col min="6418" max="6418" width="11.75" style="445" customWidth="1"/>
    <col min="6419" max="6419" width="6.375" style="445" bestFit="1" customWidth="1"/>
    <col min="6420" max="6420" width="11.75" style="445" customWidth="1"/>
    <col min="6421" max="6421" width="0" style="445" hidden="1" customWidth="1"/>
    <col min="6422" max="6422" width="3.75" style="445" customWidth="1"/>
    <col min="6423" max="6423" width="11.125" style="445" bestFit="1" customWidth="1"/>
    <col min="6424" max="6425" width="10.625" style="445"/>
    <col min="6426" max="6426" width="13.375" style="445" customWidth="1"/>
    <col min="6427" max="6646" width="10.625" style="445"/>
    <col min="6647" max="6654" width="0" style="445" hidden="1" customWidth="1"/>
    <col min="6655" max="6657" width="3.75" style="445" customWidth="1"/>
    <col min="6658" max="6658" width="12.75" style="445" customWidth="1"/>
    <col min="6659" max="6659" width="47.375" style="445" customWidth="1"/>
    <col min="6660" max="6660" width="5.625" style="445" customWidth="1"/>
    <col min="6661" max="6662" width="3.75" style="445" customWidth="1"/>
    <col min="6663" max="6663" width="22" style="445" customWidth="1"/>
    <col min="6664" max="6664" width="5.625" style="445" customWidth="1"/>
    <col min="6665" max="6666" width="3.75" style="445" customWidth="1"/>
    <col min="6667" max="6667" width="22" style="445" customWidth="1"/>
    <col min="6668" max="6668" width="5.625" style="445" customWidth="1"/>
    <col min="6669" max="6670" width="3.75" style="445" customWidth="1"/>
    <col min="6671" max="6671" width="22" style="445" customWidth="1"/>
    <col min="6672" max="6673" width="15.75" style="445" customWidth="1"/>
    <col min="6674" max="6674" width="11.75" style="445" customWidth="1"/>
    <col min="6675" max="6675" width="6.375" style="445" bestFit="1" customWidth="1"/>
    <col min="6676" max="6676" width="11.75" style="445" customWidth="1"/>
    <col min="6677" max="6677" width="0" style="445" hidden="1" customWidth="1"/>
    <col min="6678" max="6678" width="3.75" style="445" customWidth="1"/>
    <col min="6679" max="6679" width="11.125" style="445" bestFit="1" customWidth="1"/>
    <col min="6680" max="6681" width="10.625" style="445"/>
    <col min="6682" max="6682" width="13.375" style="445" customWidth="1"/>
    <col min="6683" max="6902" width="10.625" style="445"/>
    <col min="6903" max="6910" width="0" style="445" hidden="1" customWidth="1"/>
    <col min="6911" max="6913" width="3.75" style="445" customWidth="1"/>
    <col min="6914" max="6914" width="12.75" style="445" customWidth="1"/>
    <col min="6915" max="6915" width="47.375" style="445" customWidth="1"/>
    <col min="6916" max="6916" width="5.625" style="445" customWidth="1"/>
    <col min="6917" max="6918" width="3.75" style="445" customWidth="1"/>
    <col min="6919" max="6919" width="22" style="445" customWidth="1"/>
    <col min="6920" max="6920" width="5.625" style="445" customWidth="1"/>
    <col min="6921" max="6922" width="3.75" style="445" customWidth="1"/>
    <col min="6923" max="6923" width="22" style="445" customWidth="1"/>
    <col min="6924" max="6924" width="5.625" style="445" customWidth="1"/>
    <col min="6925" max="6926" width="3.75" style="445" customWidth="1"/>
    <col min="6927" max="6927" width="22" style="445" customWidth="1"/>
    <col min="6928" max="6929" width="15.75" style="445" customWidth="1"/>
    <col min="6930" max="6930" width="11.75" style="445" customWidth="1"/>
    <col min="6931" max="6931" width="6.375" style="445" bestFit="1" customWidth="1"/>
    <col min="6932" max="6932" width="11.75" style="445" customWidth="1"/>
    <col min="6933" max="6933" width="0" style="445" hidden="1" customWidth="1"/>
    <col min="6934" max="6934" width="3.75" style="445" customWidth="1"/>
    <col min="6935" max="6935" width="11.125" style="445" bestFit="1" customWidth="1"/>
    <col min="6936" max="6937" width="10.625" style="445"/>
    <col min="6938" max="6938" width="13.375" style="445" customWidth="1"/>
    <col min="6939" max="7158" width="10.625" style="445"/>
    <col min="7159" max="7166" width="0" style="445" hidden="1" customWidth="1"/>
    <col min="7167" max="7169" width="3.75" style="445" customWidth="1"/>
    <col min="7170" max="7170" width="12.75" style="445" customWidth="1"/>
    <col min="7171" max="7171" width="47.375" style="445" customWidth="1"/>
    <col min="7172" max="7172" width="5.625" style="445" customWidth="1"/>
    <col min="7173" max="7174" width="3.75" style="445" customWidth="1"/>
    <col min="7175" max="7175" width="22" style="445" customWidth="1"/>
    <col min="7176" max="7176" width="5.625" style="445" customWidth="1"/>
    <col min="7177" max="7178" width="3.75" style="445" customWidth="1"/>
    <col min="7179" max="7179" width="22" style="445" customWidth="1"/>
    <col min="7180" max="7180" width="5.625" style="445" customWidth="1"/>
    <col min="7181" max="7182" width="3.75" style="445" customWidth="1"/>
    <col min="7183" max="7183" width="22" style="445" customWidth="1"/>
    <col min="7184" max="7185" width="15.75" style="445" customWidth="1"/>
    <col min="7186" max="7186" width="11.75" style="445" customWidth="1"/>
    <col min="7187" max="7187" width="6.375" style="445" bestFit="1" customWidth="1"/>
    <col min="7188" max="7188" width="11.75" style="445" customWidth="1"/>
    <col min="7189" max="7189" width="0" style="445" hidden="1" customWidth="1"/>
    <col min="7190" max="7190" width="3.75" style="445" customWidth="1"/>
    <col min="7191" max="7191" width="11.125" style="445" bestFit="1" customWidth="1"/>
    <col min="7192" max="7193" width="10.625" style="445"/>
    <col min="7194" max="7194" width="13.375" style="445" customWidth="1"/>
    <col min="7195" max="7414" width="10.625" style="445"/>
    <col min="7415" max="7422" width="0" style="445" hidden="1" customWidth="1"/>
    <col min="7423" max="7425" width="3.75" style="445" customWidth="1"/>
    <col min="7426" max="7426" width="12.75" style="445" customWidth="1"/>
    <col min="7427" max="7427" width="47.375" style="445" customWidth="1"/>
    <col min="7428" max="7428" width="5.625" style="445" customWidth="1"/>
    <col min="7429" max="7430" width="3.75" style="445" customWidth="1"/>
    <col min="7431" max="7431" width="22" style="445" customWidth="1"/>
    <col min="7432" max="7432" width="5.625" style="445" customWidth="1"/>
    <col min="7433" max="7434" width="3.75" style="445" customWidth="1"/>
    <col min="7435" max="7435" width="22" style="445" customWidth="1"/>
    <col min="7436" max="7436" width="5.625" style="445" customWidth="1"/>
    <col min="7437" max="7438" width="3.75" style="445" customWidth="1"/>
    <col min="7439" max="7439" width="22" style="445" customWidth="1"/>
    <col min="7440" max="7441" width="15.75" style="445" customWidth="1"/>
    <col min="7442" max="7442" width="11.75" style="445" customWidth="1"/>
    <col min="7443" max="7443" width="6.375" style="445" bestFit="1" customWidth="1"/>
    <col min="7444" max="7444" width="11.75" style="445" customWidth="1"/>
    <col min="7445" max="7445" width="0" style="445" hidden="1" customWidth="1"/>
    <col min="7446" max="7446" width="3.75" style="445" customWidth="1"/>
    <col min="7447" max="7447" width="11.125" style="445" bestFit="1" customWidth="1"/>
    <col min="7448" max="7449" width="10.625" style="445"/>
    <col min="7450" max="7450" width="13.375" style="445" customWidth="1"/>
    <col min="7451" max="7670" width="10.625" style="445"/>
    <col min="7671" max="7678" width="0" style="445" hidden="1" customWidth="1"/>
    <col min="7679" max="7681" width="3.75" style="445" customWidth="1"/>
    <col min="7682" max="7682" width="12.75" style="445" customWidth="1"/>
    <col min="7683" max="7683" width="47.375" style="445" customWidth="1"/>
    <col min="7684" max="7684" width="5.625" style="445" customWidth="1"/>
    <col min="7685" max="7686" width="3.75" style="445" customWidth="1"/>
    <col min="7687" max="7687" width="22" style="445" customWidth="1"/>
    <col min="7688" max="7688" width="5.625" style="445" customWidth="1"/>
    <col min="7689" max="7690" width="3.75" style="445" customWidth="1"/>
    <col min="7691" max="7691" width="22" style="445" customWidth="1"/>
    <col min="7692" max="7692" width="5.625" style="445" customWidth="1"/>
    <col min="7693" max="7694" width="3.75" style="445" customWidth="1"/>
    <col min="7695" max="7695" width="22" style="445" customWidth="1"/>
    <col min="7696" max="7697" width="15.75" style="445" customWidth="1"/>
    <col min="7698" max="7698" width="11.75" style="445" customWidth="1"/>
    <col min="7699" max="7699" width="6.375" style="445" bestFit="1" customWidth="1"/>
    <col min="7700" max="7700" width="11.75" style="445" customWidth="1"/>
    <col min="7701" max="7701" width="0" style="445" hidden="1" customWidth="1"/>
    <col min="7702" max="7702" width="3.75" style="445" customWidth="1"/>
    <col min="7703" max="7703" width="11.125" style="445" bestFit="1" customWidth="1"/>
    <col min="7704" max="7705" width="10.625" style="445"/>
    <col min="7706" max="7706" width="13.375" style="445" customWidth="1"/>
    <col min="7707" max="7926" width="10.625" style="445"/>
    <col min="7927" max="7934" width="0" style="445" hidden="1" customWidth="1"/>
    <col min="7935" max="7937" width="3.75" style="445" customWidth="1"/>
    <col min="7938" max="7938" width="12.75" style="445" customWidth="1"/>
    <col min="7939" max="7939" width="47.375" style="445" customWidth="1"/>
    <col min="7940" max="7940" width="5.625" style="445" customWidth="1"/>
    <col min="7941" max="7942" width="3.75" style="445" customWidth="1"/>
    <col min="7943" max="7943" width="22" style="445" customWidth="1"/>
    <col min="7944" max="7944" width="5.625" style="445" customWidth="1"/>
    <col min="7945" max="7946" width="3.75" style="445" customWidth="1"/>
    <col min="7947" max="7947" width="22" style="445" customWidth="1"/>
    <col min="7948" max="7948" width="5.625" style="445" customWidth="1"/>
    <col min="7949" max="7950" width="3.75" style="445" customWidth="1"/>
    <col min="7951" max="7951" width="22" style="445" customWidth="1"/>
    <col min="7952" max="7953" width="15.75" style="445" customWidth="1"/>
    <col min="7954" max="7954" width="11.75" style="445" customWidth="1"/>
    <col min="7955" max="7955" width="6.375" style="445" bestFit="1" customWidth="1"/>
    <col min="7956" max="7956" width="11.75" style="445" customWidth="1"/>
    <col min="7957" max="7957" width="0" style="445" hidden="1" customWidth="1"/>
    <col min="7958" max="7958" width="3.75" style="445" customWidth="1"/>
    <col min="7959" max="7959" width="11.125" style="445" bestFit="1" customWidth="1"/>
    <col min="7960" max="7961" width="10.625" style="445"/>
    <col min="7962" max="7962" width="13.375" style="445" customWidth="1"/>
    <col min="7963" max="8182" width="10.625" style="445"/>
    <col min="8183" max="8190" width="0" style="445" hidden="1" customWidth="1"/>
    <col min="8191" max="8193" width="3.75" style="445" customWidth="1"/>
    <col min="8194" max="8194" width="12.75" style="445" customWidth="1"/>
    <col min="8195" max="8195" width="47.375" style="445" customWidth="1"/>
    <col min="8196" max="8196" width="5.625" style="445" customWidth="1"/>
    <col min="8197" max="8198" width="3.75" style="445" customWidth="1"/>
    <col min="8199" max="8199" width="22" style="445" customWidth="1"/>
    <col min="8200" max="8200" width="5.625" style="445" customWidth="1"/>
    <col min="8201" max="8202" width="3.75" style="445" customWidth="1"/>
    <col min="8203" max="8203" width="22" style="445" customWidth="1"/>
    <col min="8204" max="8204" width="5.625" style="445" customWidth="1"/>
    <col min="8205" max="8206" width="3.75" style="445" customWidth="1"/>
    <col min="8207" max="8207" width="22" style="445" customWidth="1"/>
    <col min="8208" max="8209" width="15.75" style="445" customWidth="1"/>
    <col min="8210" max="8210" width="11.75" style="445" customWidth="1"/>
    <col min="8211" max="8211" width="6.375" style="445" bestFit="1" customWidth="1"/>
    <col min="8212" max="8212" width="11.75" style="445" customWidth="1"/>
    <col min="8213" max="8213" width="0" style="445" hidden="1" customWidth="1"/>
    <col min="8214" max="8214" width="3.75" style="445" customWidth="1"/>
    <col min="8215" max="8215" width="11.125" style="445" bestFit="1" customWidth="1"/>
    <col min="8216" max="8217" width="10.625" style="445"/>
    <col min="8218" max="8218" width="13.375" style="445" customWidth="1"/>
    <col min="8219" max="8438" width="10.625" style="445"/>
    <col min="8439" max="8446" width="0" style="445" hidden="1" customWidth="1"/>
    <col min="8447" max="8449" width="3.75" style="445" customWidth="1"/>
    <col min="8450" max="8450" width="12.75" style="445" customWidth="1"/>
    <col min="8451" max="8451" width="47.375" style="445" customWidth="1"/>
    <col min="8452" max="8452" width="5.625" style="445" customWidth="1"/>
    <col min="8453" max="8454" width="3.75" style="445" customWidth="1"/>
    <col min="8455" max="8455" width="22" style="445" customWidth="1"/>
    <col min="8456" max="8456" width="5.625" style="445" customWidth="1"/>
    <col min="8457" max="8458" width="3.75" style="445" customWidth="1"/>
    <col min="8459" max="8459" width="22" style="445" customWidth="1"/>
    <col min="8460" max="8460" width="5.625" style="445" customWidth="1"/>
    <col min="8461" max="8462" width="3.75" style="445" customWidth="1"/>
    <col min="8463" max="8463" width="22" style="445" customWidth="1"/>
    <col min="8464" max="8465" width="15.75" style="445" customWidth="1"/>
    <col min="8466" max="8466" width="11.75" style="445" customWidth="1"/>
    <col min="8467" max="8467" width="6.375" style="445" bestFit="1" customWidth="1"/>
    <col min="8468" max="8468" width="11.75" style="445" customWidth="1"/>
    <col min="8469" max="8469" width="0" style="445" hidden="1" customWidth="1"/>
    <col min="8470" max="8470" width="3.75" style="445" customWidth="1"/>
    <col min="8471" max="8471" width="11.125" style="445" bestFit="1" customWidth="1"/>
    <col min="8472" max="8473" width="10.625" style="445"/>
    <col min="8474" max="8474" width="13.375" style="445" customWidth="1"/>
    <col min="8475" max="8694" width="10.625" style="445"/>
    <col min="8695" max="8702" width="0" style="445" hidden="1" customWidth="1"/>
    <col min="8703" max="8705" width="3.75" style="445" customWidth="1"/>
    <col min="8706" max="8706" width="12.75" style="445" customWidth="1"/>
    <col min="8707" max="8707" width="47.375" style="445" customWidth="1"/>
    <col min="8708" max="8708" width="5.625" style="445" customWidth="1"/>
    <col min="8709" max="8710" width="3.75" style="445" customWidth="1"/>
    <col min="8711" max="8711" width="22" style="445" customWidth="1"/>
    <col min="8712" max="8712" width="5.625" style="445" customWidth="1"/>
    <col min="8713" max="8714" width="3.75" style="445" customWidth="1"/>
    <col min="8715" max="8715" width="22" style="445" customWidth="1"/>
    <col min="8716" max="8716" width="5.625" style="445" customWidth="1"/>
    <col min="8717" max="8718" width="3.75" style="445" customWidth="1"/>
    <col min="8719" max="8719" width="22" style="445" customWidth="1"/>
    <col min="8720" max="8721" width="15.75" style="445" customWidth="1"/>
    <col min="8722" max="8722" width="11.75" style="445" customWidth="1"/>
    <col min="8723" max="8723" width="6.375" style="445" bestFit="1" customWidth="1"/>
    <col min="8724" max="8724" width="11.75" style="445" customWidth="1"/>
    <col min="8725" max="8725" width="0" style="445" hidden="1" customWidth="1"/>
    <col min="8726" max="8726" width="3.75" style="445" customWidth="1"/>
    <col min="8727" max="8727" width="11.125" style="445" bestFit="1" customWidth="1"/>
    <col min="8728" max="8729" width="10.625" style="445"/>
    <col min="8730" max="8730" width="13.375" style="445" customWidth="1"/>
    <col min="8731" max="8950" width="10.625" style="445"/>
    <col min="8951" max="8958" width="0" style="445" hidden="1" customWidth="1"/>
    <col min="8959" max="8961" width="3.75" style="445" customWidth="1"/>
    <col min="8962" max="8962" width="12.75" style="445" customWidth="1"/>
    <col min="8963" max="8963" width="47.375" style="445" customWidth="1"/>
    <col min="8964" max="8964" width="5.625" style="445" customWidth="1"/>
    <col min="8965" max="8966" width="3.75" style="445" customWidth="1"/>
    <col min="8967" max="8967" width="22" style="445" customWidth="1"/>
    <col min="8968" max="8968" width="5.625" style="445" customWidth="1"/>
    <col min="8969" max="8970" width="3.75" style="445" customWidth="1"/>
    <col min="8971" max="8971" width="22" style="445" customWidth="1"/>
    <col min="8972" max="8972" width="5.625" style="445" customWidth="1"/>
    <col min="8973" max="8974" width="3.75" style="445" customWidth="1"/>
    <col min="8975" max="8975" width="22" style="445" customWidth="1"/>
    <col min="8976" max="8977" width="15.75" style="445" customWidth="1"/>
    <col min="8978" max="8978" width="11.75" style="445" customWidth="1"/>
    <col min="8979" max="8979" width="6.375" style="445" bestFit="1" customWidth="1"/>
    <col min="8980" max="8980" width="11.75" style="445" customWidth="1"/>
    <col min="8981" max="8981" width="0" style="445" hidden="1" customWidth="1"/>
    <col min="8982" max="8982" width="3.75" style="445" customWidth="1"/>
    <col min="8983" max="8983" width="11.125" style="445" bestFit="1" customWidth="1"/>
    <col min="8984" max="8985" width="10.625" style="445"/>
    <col min="8986" max="8986" width="13.375" style="445" customWidth="1"/>
    <col min="8987" max="9206" width="10.625" style="445"/>
    <col min="9207" max="9214" width="0" style="445" hidden="1" customWidth="1"/>
    <col min="9215" max="9217" width="3.75" style="445" customWidth="1"/>
    <col min="9218" max="9218" width="12.75" style="445" customWidth="1"/>
    <col min="9219" max="9219" width="47.375" style="445" customWidth="1"/>
    <col min="9220" max="9220" width="5.625" style="445" customWidth="1"/>
    <col min="9221" max="9222" width="3.75" style="445" customWidth="1"/>
    <col min="9223" max="9223" width="22" style="445" customWidth="1"/>
    <col min="9224" max="9224" width="5.625" style="445" customWidth="1"/>
    <col min="9225" max="9226" width="3.75" style="445" customWidth="1"/>
    <col min="9227" max="9227" width="22" style="445" customWidth="1"/>
    <col min="9228" max="9228" width="5.625" style="445" customWidth="1"/>
    <col min="9229" max="9230" width="3.75" style="445" customWidth="1"/>
    <col min="9231" max="9231" width="22" style="445" customWidth="1"/>
    <col min="9232" max="9233" width="15.75" style="445" customWidth="1"/>
    <col min="9234" max="9234" width="11.75" style="445" customWidth="1"/>
    <col min="9235" max="9235" width="6.375" style="445" bestFit="1" customWidth="1"/>
    <col min="9236" max="9236" width="11.75" style="445" customWidth="1"/>
    <col min="9237" max="9237" width="0" style="445" hidden="1" customWidth="1"/>
    <col min="9238" max="9238" width="3.75" style="445" customWidth="1"/>
    <col min="9239" max="9239" width="11.125" style="445" bestFit="1" customWidth="1"/>
    <col min="9240" max="9241" width="10.625" style="445"/>
    <col min="9242" max="9242" width="13.375" style="445" customWidth="1"/>
    <col min="9243" max="9462" width="10.625" style="445"/>
    <col min="9463" max="9470" width="0" style="445" hidden="1" customWidth="1"/>
    <col min="9471" max="9473" width="3.75" style="445" customWidth="1"/>
    <col min="9474" max="9474" width="12.75" style="445" customWidth="1"/>
    <col min="9475" max="9475" width="47.375" style="445" customWidth="1"/>
    <col min="9476" max="9476" width="5.625" style="445" customWidth="1"/>
    <col min="9477" max="9478" width="3.75" style="445" customWidth="1"/>
    <col min="9479" max="9479" width="22" style="445" customWidth="1"/>
    <col min="9480" max="9480" width="5.625" style="445" customWidth="1"/>
    <col min="9481" max="9482" width="3.75" style="445" customWidth="1"/>
    <col min="9483" max="9483" width="22" style="445" customWidth="1"/>
    <col min="9484" max="9484" width="5.625" style="445" customWidth="1"/>
    <col min="9485" max="9486" width="3.75" style="445" customWidth="1"/>
    <col min="9487" max="9487" width="22" style="445" customWidth="1"/>
    <col min="9488" max="9489" width="15.75" style="445" customWidth="1"/>
    <col min="9490" max="9490" width="11.75" style="445" customWidth="1"/>
    <col min="9491" max="9491" width="6.375" style="445" bestFit="1" customWidth="1"/>
    <col min="9492" max="9492" width="11.75" style="445" customWidth="1"/>
    <col min="9493" max="9493" width="0" style="445" hidden="1" customWidth="1"/>
    <col min="9494" max="9494" width="3.75" style="445" customWidth="1"/>
    <col min="9495" max="9495" width="11.125" style="445" bestFit="1" customWidth="1"/>
    <col min="9496" max="9497" width="10.625" style="445"/>
    <col min="9498" max="9498" width="13.375" style="445" customWidth="1"/>
    <col min="9499" max="9718" width="10.625" style="445"/>
    <col min="9719" max="9726" width="0" style="445" hidden="1" customWidth="1"/>
    <col min="9727" max="9729" width="3.75" style="445" customWidth="1"/>
    <col min="9730" max="9730" width="12.75" style="445" customWidth="1"/>
    <col min="9731" max="9731" width="47.375" style="445" customWidth="1"/>
    <col min="9732" max="9732" width="5.625" style="445" customWidth="1"/>
    <col min="9733" max="9734" width="3.75" style="445" customWidth="1"/>
    <col min="9735" max="9735" width="22" style="445" customWidth="1"/>
    <col min="9736" max="9736" width="5.625" style="445" customWidth="1"/>
    <col min="9737" max="9738" width="3.75" style="445" customWidth="1"/>
    <col min="9739" max="9739" width="22" style="445" customWidth="1"/>
    <col min="9740" max="9740" width="5.625" style="445" customWidth="1"/>
    <col min="9741" max="9742" width="3.75" style="445" customWidth="1"/>
    <col min="9743" max="9743" width="22" style="445" customWidth="1"/>
    <col min="9744" max="9745" width="15.75" style="445" customWidth="1"/>
    <col min="9746" max="9746" width="11.75" style="445" customWidth="1"/>
    <col min="9747" max="9747" width="6.375" style="445" bestFit="1" customWidth="1"/>
    <col min="9748" max="9748" width="11.75" style="445" customWidth="1"/>
    <col min="9749" max="9749" width="0" style="445" hidden="1" customWidth="1"/>
    <col min="9750" max="9750" width="3.75" style="445" customWidth="1"/>
    <col min="9751" max="9751" width="11.125" style="445" bestFit="1" customWidth="1"/>
    <col min="9752" max="9753" width="10.625" style="445"/>
    <col min="9754" max="9754" width="13.375" style="445" customWidth="1"/>
    <col min="9755" max="9974" width="10.625" style="445"/>
    <col min="9975" max="9982" width="0" style="445" hidden="1" customWidth="1"/>
    <col min="9983" max="9985" width="3.75" style="445" customWidth="1"/>
    <col min="9986" max="9986" width="12.75" style="445" customWidth="1"/>
    <col min="9987" max="9987" width="47.375" style="445" customWidth="1"/>
    <col min="9988" max="9988" width="5.625" style="445" customWidth="1"/>
    <col min="9989" max="9990" width="3.75" style="445" customWidth="1"/>
    <col min="9991" max="9991" width="22" style="445" customWidth="1"/>
    <col min="9992" max="9992" width="5.625" style="445" customWidth="1"/>
    <col min="9993" max="9994" width="3.75" style="445" customWidth="1"/>
    <col min="9995" max="9995" width="22" style="445" customWidth="1"/>
    <col min="9996" max="9996" width="5.625" style="445" customWidth="1"/>
    <col min="9997" max="9998" width="3.75" style="445" customWidth="1"/>
    <col min="9999" max="9999" width="22" style="445" customWidth="1"/>
    <col min="10000" max="10001" width="15.75" style="445" customWidth="1"/>
    <col min="10002" max="10002" width="11.75" style="445" customWidth="1"/>
    <col min="10003" max="10003" width="6.375" style="445" bestFit="1" customWidth="1"/>
    <col min="10004" max="10004" width="11.75" style="445" customWidth="1"/>
    <col min="10005" max="10005" width="0" style="445" hidden="1" customWidth="1"/>
    <col min="10006" max="10006" width="3.75" style="445" customWidth="1"/>
    <col min="10007" max="10007" width="11.125" style="445" bestFit="1" customWidth="1"/>
    <col min="10008" max="10009" width="10.625" style="445"/>
    <col min="10010" max="10010" width="13.375" style="445" customWidth="1"/>
    <col min="10011" max="10230" width="10.625" style="445"/>
    <col min="10231" max="10238" width="0" style="445" hidden="1" customWidth="1"/>
    <col min="10239" max="10241" width="3.75" style="445" customWidth="1"/>
    <col min="10242" max="10242" width="12.75" style="445" customWidth="1"/>
    <col min="10243" max="10243" width="47.375" style="445" customWidth="1"/>
    <col min="10244" max="10244" width="5.625" style="445" customWidth="1"/>
    <col min="10245" max="10246" width="3.75" style="445" customWidth="1"/>
    <col min="10247" max="10247" width="22" style="445" customWidth="1"/>
    <col min="10248" max="10248" width="5.625" style="445" customWidth="1"/>
    <col min="10249" max="10250" width="3.75" style="445" customWidth="1"/>
    <col min="10251" max="10251" width="22" style="445" customWidth="1"/>
    <col min="10252" max="10252" width="5.625" style="445" customWidth="1"/>
    <col min="10253" max="10254" width="3.75" style="445" customWidth="1"/>
    <col min="10255" max="10255" width="22" style="445" customWidth="1"/>
    <col min="10256" max="10257" width="15.75" style="445" customWidth="1"/>
    <col min="10258" max="10258" width="11.75" style="445" customWidth="1"/>
    <col min="10259" max="10259" width="6.375" style="445" bestFit="1" customWidth="1"/>
    <col min="10260" max="10260" width="11.75" style="445" customWidth="1"/>
    <col min="10261" max="10261" width="0" style="445" hidden="1" customWidth="1"/>
    <col min="10262" max="10262" width="3.75" style="445" customWidth="1"/>
    <col min="10263" max="10263" width="11.125" style="445" bestFit="1" customWidth="1"/>
    <col min="10264" max="10265" width="10.625" style="445"/>
    <col min="10266" max="10266" width="13.375" style="445" customWidth="1"/>
    <col min="10267" max="10486" width="10.625" style="445"/>
    <col min="10487" max="10494" width="0" style="445" hidden="1" customWidth="1"/>
    <col min="10495" max="10497" width="3.75" style="445" customWidth="1"/>
    <col min="10498" max="10498" width="12.75" style="445" customWidth="1"/>
    <col min="10499" max="10499" width="47.375" style="445" customWidth="1"/>
    <col min="10500" max="10500" width="5.625" style="445" customWidth="1"/>
    <col min="10501" max="10502" width="3.75" style="445" customWidth="1"/>
    <col min="10503" max="10503" width="22" style="445" customWidth="1"/>
    <col min="10504" max="10504" width="5.625" style="445" customWidth="1"/>
    <col min="10505" max="10506" width="3.75" style="445" customWidth="1"/>
    <col min="10507" max="10507" width="22" style="445" customWidth="1"/>
    <col min="10508" max="10508" width="5.625" style="445" customWidth="1"/>
    <col min="10509" max="10510" width="3.75" style="445" customWidth="1"/>
    <col min="10511" max="10511" width="22" style="445" customWidth="1"/>
    <col min="10512" max="10513" width="15.75" style="445" customWidth="1"/>
    <col min="10514" max="10514" width="11.75" style="445" customWidth="1"/>
    <col min="10515" max="10515" width="6.375" style="445" bestFit="1" customWidth="1"/>
    <col min="10516" max="10516" width="11.75" style="445" customWidth="1"/>
    <col min="10517" max="10517" width="0" style="445" hidden="1" customWidth="1"/>
    <col min="10518" max="10518" width="3.75" style="445" customWidth="1"/>
    <col min="10519" max="10519" width="11.125" style="445" bestFit="1" customWidth="1"/>
    <col min="10520" max="10521" width="10.625" style="445"/>
    <col min="10522" max="10522" width="13.375" style="445" customWidth="1"/>
    <col min="10523" max="10742" width="10.625" style="445"/>
    <col min="10743" max="10750" width="0" style="445" hidden="1" customWidth="1"/>
    <col min="10751" max="10753" width="3.75" style="445" customWidth="1"/>
    <col min="10754" max="10754" width="12.75" style="445" customWidth="1"/>
    <col min="10755" max="10755" width="47.375" style="445" customWidth="1"/>
    <col min="10756" max="10756" width="5.625" style="445" customWidth="1"/>
    <col min="10757" max="10758" width="3.75" style="445" customWidth="1"/>
    <col min="10759" max="10759" width="22" style="445" customWidth="1"/>
    <col min="10760" max="10760" width="5.625" style="445" customWidth="1"/>
    <col min="10761" max="10762" width="3.75" style="445" customWidth="1"/>
    <col min="10763" max="10763" width="22" style="445" customWidth="1"/>
    <col min="10764" max="10764" width="5.625" style="445" customWidth="1"/>
    <col min="10765" max="10766" width="3.75" style="445" customWidth="1"/>
    <col min="10767" max="10767" width="22" style="445" customWidth="1"/>
    <col min="10768" max="10769" width="15.75" style="445" customWidth="1"/>
    <col min="10770" max="10770" width="11.75" style="445" customWidth="1"/>
    <col min="10771" max="10771" width="6.375" style="445" bestFit="1" customWidth="1"/>
    <col min="10772" max="10772" width="11.75" style="445" customWidth="1"/>
    <col min="10773" max="10773" width="0" style="445" hidden="1" customWidth="1"/>
    <col min="10774" max="10774" width="3.75" style="445" customWidth="1"/>
    <col min="10775" max="10775" width="11.125" style="445" bestFit="1" customWidth="1"/>
    <col min="10776" max="10777" width="10.625" style="445"/>
    <col min="10778" max="10778" width="13.375" style="445" customWidth="1"/>
    <col min="10779" max="10998" width="10.625" style="445"/>
    <col min="10999" max="11006" width="0" style="445" hidden="1" customWidth="1"/>
    <col min="11007" max="11009" width="3.75" style="445" customWidth="1"/>
    <col min="11010" max="11010" width="12.75" style="445" customWidth="1"/>
    <col min="11011" max="11011" width="47.375" style="445" customWidth="1"/>
    <col min="11012" max="11012" width="5.625" style="445" customWidth="1"/>
    <col min="11013" max="11014" width="3.75" style="445" customWidth="1"/>
    <col min="11015" max="11015" width="22" style="445" customWidth="1"/>
    <col min="11016" max="11016" width="5.625" style="445" customWidth="1"/>
    <col min="11017" max="11018" width="3.75" style="445" customWidth="1"/>
    <col min="11019" max="11019" width="22" style="445" customWidth="1"/>
    <col min="11020" max="11020" width="5.625" style="445" customWidth="1"/>
    <col min="11021" max="11022" width="3.75" style="445" customWidth="1"/>
    <col min="11023" max="11023" width="22" style="445" customWidth="1"/>
    <col min="11024" max="11025" width="15.75" style="445" customWidth="1"/>
    <col min="11026" max="11026" width="11.75" style="445" customWidth="1"/>
    <col min="11027" max="11027" width="6.375" style="445" bestFit="1" customWidth="1"/>
    <col min="11028" max="11028" width="11.75" style="445" customWidth="1"/>
    <col min="11029" max="11029" width="0" style="445" hidden="1" customWidth="1"/>
    <col min="11030" max="11030" width="3.75" style="445" customWidth="1"/>
    <col min="11031" max="11031" width="11.125" style="445" bestFit="1" customWidth="1"/>
    <col min="11032" max="11033" width="10.625" style="445"/>
    <col min="11034" max="11034" width="13.375" style="445" customWidth="1"/>
    <col min="11035" max="11254" width="10.625" style="445"/>
    <col min="11255" max="11262" width="0" style="445" hidden="1" customWidth="1"/>
    <col min="11263" max="11265" width="3.75" style="445" customWidth="1"/>
    <col min="11266" max="11266" width="12.75" style="445" customWidth="1"/>
    <col min="11267" max="11267" width="47.375" style="445" customWidth="1"/>
    <col min="11268" max="11268" width="5.625" style="445" customWidth="1"/>
    <col min="11269" max="11270" width="3.75" style="445" customWidth="1"/>
    <col min="11271" max="11271" width="22" style="445" customWidth="1"/>
    <col min="11272" max="11272" width="5.625" style="445" customWidth="1"/>
    <col min="11273" max="11274" width="3.75" style="445" customWidth="1"/>
    <col min="11275" max="11275" width="22" style="445" customWidth="1"/>
    <col min="11276" max="11276" width="5.625" style="445" customWidth="1"/>
    <col min="11277" max="11278" width="3.75" style="445" customWidth="1"/>
    <col min="11279" max="11279" width="22" style="445" customWidth="1"/>
    <col min="11280" max="11281" width="15.75" style="445" customWidth="1"/>
    <col min="11282" max="11282" width="11.75" style="445" customWidth="1"/>
    <col min="11283" max="11283" width="6.375" style="445" bestFit="1" customWidth="1"/>
    <col min="11284" max="11284" width="11.75" style="445" customWidth="1"/>
    <col min="11285" max="11285" width="0" style="445" hidden="1" customWidth="1"/>
    <col min="11286" max="11286" width="3.75" style="445" customWidth="1"/>
    <col min="11287" max="11287" width="11.125" style="445" bestFit="1" customWidth="1"/>
    <col min="11288" max="11289" width="10.625" style="445"/>
    <col min="11290" max="11290" width="13.375" style="445" customWidth="1"/>
    <col min="11291" max="11510" width="10.625" style="445"/>
    <col min="11511" max="11518" width="0" style="445" hidden="1" customWidth="1"/>
    <col min="11519" max="11521" width="3.75" style="445" customWidth="1"/>
    <col min="11522" max="11522" width="12.75" style="445" customWidth="1"/>
    <col min="11523" max="11523" width="47.375" style="445" customWidth="1"/>
    <col min="11524" max="11524" width="5.625" style="445" customWidth="1"/>
    <col min="11525" max="11526" width="3.75" style="445" customWidth="1"/>
    <col min="11527" max="11527" width="22" style="445" customWidth="1"/>
    <col min="11528" max="11528" width="5.625" style="445" customWidth="1"/>
    <col min="11529" max="11530" width="3.75" style="445" customWidth="1"/>
    <col min="11531" max="11531" width="22" style="445" customWidth="1"/>
    <col min="11532" max="11532" width="5.625" style="445" customWidth="1"/>
    <col min="11533" max="11534" width="3.75" style="445" customWidth="1"/>
    <col min="11535" max="11535" width="22" style="445" customWidth="1"/>
    <col min="11536" max="11537" width="15.75" style="445" customWidth="1"/>
    <col min="11538" max="11538" width="11.75" style="445" customWidth="1"/>
    <col min="11539" max="11539" width="6.375" style="445" bestFit="1" customWidth="1"/>
    <col min="11540" max="11540" width="11.75" style="445" customWidth="1"/>
    <col min="11541" max="11541" width="0" style="445" hidden="1" customWidth="1"/>
    <col min="11542" max="11542" width="3.75" style="445" customWidth="1"/>
    <col min="11543" max="11543" width="11.125" style="445" bestFit="1" customWidth="1"/>
    <col min="11544" max="11545" width="10.625" style="445"/>
    <col min="11546" max="11546" width="13.375" style="445" customWidth="1"/>
    <col min="11547" max="11766" width="10.625" style="445"/>
    <col min="11767" max="11774" width="0" style="445" hidden="1" customWidth="1"/>
    <col min="11775" max="11777" width="3.75" style="445" customWidth="1"/>
    <col min="11778" max="11778" width="12.75" style="445" customWidth="1"/>
    <col min="11779" max="11779" width="47.375" style="445" customWidth="1"/>
    <col min="11780" max="11780" width="5.625" style="445" customWidth="1"/>
    <col min="11781" max="11782" width="3.75" style="445" customWidth="1"/>
    <col min="11783" max="11783" width="22" style="445" customWidth="1"/>
    <col min="11784" max="11784" width="5.625" style="445" customWidth="1"/>
    <col min="11785" max="11786" width="3.75" style="445" customWidth="1"/>
    <col min="11787" max="11787" width="22" style="445" customWidth="1"/>
    <col min="11788" max="11788" width="5.625" style="445" customWidth="1"/>
    <col min="11789" max="11790" width="3.75" style="445" customWidth="1"/>
    <col min="11791" max="11791" width="22" style="445" customWidth="1"/>
    <col min="11792" max="11793" width="15.75" style="445" customWidth="1"/>
    <col min="11794" max="11794" width="11.75" style="445" customWidth="1"/>
    <col min="11795" max="11795" width="6.375" style="445" bestFit="1" customWidth="1"/>
    <col min="11796" max="11796" width="11.75" style="445" customWidth="1"/>
    <col min="11797" max="11797" width="0" style="445" hidden="1" customWidth="1"/>
    <col min="11798" max="11798" width="3.75" style="445" customWidth="1"/>
    <col min="11799" max="11799" width="11.125" style="445" bestFit="1" customWidth="1"/>
    <col min="11800" max="11801" width="10.625" style="445"/>
    <col min="11802" max="11802" width="13.375" style="445" customWidth="1"/>
    <col min="11803" max="12022" width="10.625" style="445"/>
    <col min="12023" max="12030" width="0" style="445" hidden="1" customWidth="1"/>
    <col min="12031" max="12033" width="3.75" style="445" customWidth="1"/>
    <col min="12034" max="12034" width="12.75" style="445" customWidth="1"/>
    <col min="12035" max="12035" width="47.375" style="445" customWidth="1"/>
    <col min="12036" max="12036" width="5.625" style="445" customWidth="1"/>
    <col min="12037" max="12038" width="3.75" style="445" customWidth="1"/>
    <col min="12039" max="12039" width="22" style="445" customWidth="1"/>
    <col min="12040" max="12040" width="5.625" style="445" customWidth="1"/>
    <col min="12041" max="12042" width="3.75" style="445" customWidth="1"/>
    <col min="12043" max="12043" width="22" style="445" customWidth="1"/>
    <col min="12044" max="12044" width="5.625" style="445" customWidth="1"/>
    <col min="12045" max="12046" width="3.75" style="445" customWidth="1"/>
    <col min="12047" max="12047" width="22" style="445" customWidth="1"/>
    <col min="12048" max="12049" width="15.75" style="445" customWidth="1"/>
    <col min="12050" max="12050" width="11.75" style="445" customWidth="1"/>
    <col min="12051" max="12051" width="6.375" style="445" bestFit="1" customWidth="1"/>
    <col min="12052" max="12052" width="11.75" style="445" customWidth="1"/>
    <col min="12053" max="12053" width="0" style="445" hidden="1" customWidth="1"/>
    <col min="12054" max="12054" width="3.75" style="445" customWidth="1"/>
    <col min="12055" max="12055" width="11.125" style="445" bestFit="1" customWidth="1"/>
    <col min="12056" max="12057" width="10.625" style="445"/>
    <col min="12058" max="12058" width="13.375" style="445" customWidth="1"/>
    <col min="12059" max="12278" width="10.625" style="445"/>
    <col min="12279" max="12286" width="0" style="445" hidden="1" customWidth="1"/>
    <col min="12287" max="12289" width="3.75" style="445" customWidth="1"/>
    <col min="12290" max="12290" width="12.75" style="445" customWidth="1"/>
    <col min="12291" max="12291" width="47.375" style="445" customWidth="1"/>
    <col min="12292" max="12292" width="5.625" style="445" customWidth="1"/>
    <col min="12293" max="12294" width="3.75" style="445" customWidth="1"/>
    <col min="12295" max="12295" width="22" style="445" customWidth="1"/>
    <col min="12296" max="12296" width="5.625" style="445" customWidth="1"/>
    <col min="12297" max="12298" width="3.75" style="445" customWidth="1"/>
    <col min="12299" max="12299" width="22" style="445" customWidth="1"/>
    <col min="12300" max="12300" width="5.625" style="445" customWidth="1"/>
    <col min="12301" max="12302" width="3.75" style="445" customWidth="1"/>
    <col min="12303" max="12303" width="22" style="445" customWidth="1"/>
    <col min="12304" max="12305" width="15.75" style="445" customWidth="1"/>
    <col min="12306" max="12306" width="11.75" style="445" customWidth="1"/>
    <col min="12307" max="12307" width="6.375" style="445" bestFit="1" customWidth="1"/>
    <col min="12308" max="12308" width="11.75" style="445" customWidth="1"/>
    <col min="12309" max="12309" width="0" style="445" hidden="1" customWidth="1"/>
    <col min="12310" max="12310" width="3.75" style="445" customWidth="1"/>
    <col min="12311" max="12311" width="11.125" style="445" bestFit="1" customWidth="1"/>
    <col min="12312" max="12313" width="10.625" style="445"/>
    <col min="12314" max="12314" width="13.375" style="445" customWidth="1"/>
    <col min="12315" max="12534" width="10.625" style="445"/>
    <col min="12535" max="12542" width="0" style="445" hidden="1" customWidth="1"/>
    <col min="12543" max="12545" width="3.75" style="445" customWidth="1"/>
    <col min="12546" max="12546" width="12.75" style="445" customWidth="1"/>
    <col min="12547" max="12547" width="47.375" style="445" customWidth="1"/>
    <col min="12548" max="12548" width="5.625" style="445" customWidth="1"/>
    <col min="12549" max="12550" width="3.75" style="445" customWidth="1"/>
    <col min="12551" max="12551" width="22" style="445" customWidth="1"/>
    <col min="12552" max="12552" width="5.625" style="445" customWidth="1"/>
    <col min="12553" max="12554" width="3.75" style="445" customWidth="1"/>
    <col min="12555" max="12555" width="22" style="445" customWidth="1"/>
    <col min="12556" max="12556" width="5.625" style="445" customWidth="1"/>
    <col min="12557" max="12558" width="3.75" style="445" customWidth="1"/>
    <col min="12559" max="12559" width="22" style="445" customWidth="1"/>
    <col min="12560" max="12561" width="15.75" style="445" customWidth="1"/>
    <col min="12562" max="12562" width="11.75" style="445" customWidth="1"/>
    <col min="12563" max="12563" width="6.375" style="445" bestFit="1" customWidth="1"/>
    <col min="12564" max="12564" width="11.75" style="445" customWidth="1"/>
    <col min="12565" max="12565" width="0" style="445" hidden="1" customWidth="1"/>
    <col min="12566" max="12566" width="3.75" style="445" customWidth="1"/>
    <col min="12567" max="12567" width="11.125" style="445" bestFit="1" customWidth="1"/>
    <col min="12568" max="12569" width="10.625" style="445"/>
    <col min="12570" max="12570" width="13.375" style="445" customWidth="1"/>
    <col min="12571" max="12790" width="10.625" style="445"/>
    <col min="12791" max="12798" width="0" style="445" hidden="1" customWidth="1"/>
    <col min="12799" max="12801" width="3.75" style="445" customWidth="1"/>
    <col min="12802" max="12802" width="12.75" style="445" customWidth="1"/>
    <col min="12803" max="12803" width="47.375" style="445" customWidth="1"/>
    <col min="12804" max="12804" width="5.625" style="445" customWidth="1"/>
    <col min="12805" max="12806" width="3.75" style="445" customWidth="1"/>
    <col min="12807" max="12807" width="22" style="445" customWidth="1"/>
    <col min="12808" max="12808" width="5.625" style="445" customWidth="1"/>
    <col min="12809" max="12810" width="3.75" style="445" customWidth="1"/>
    <col min="12811" max="12811" width="22" style="445" customWidth="1"/>
    <col min="12812" max="12812" width="5.625" style="445" customWidth="1"/>
    <col min="12813" max="12814" width="3.75" style="445" customWidth="1"/>
    <col min="12815" max="12815" width="22" style="445" customWidth="1"/>
    <col min="12816" max="12817" width="15.75" style="445" customWidth="1"/>
    <col min="12818" max="12818" width="11.75" style="445" customWidth="1"/>
    <col min="12819" max="12819" width="6.375" style="445" bestFit="1" customWidth="1"/>
    <col min="12820" max="12820" width="11.75" style="445" customWidth="1"/>
    <col min="12821" max="12821" width="0" style="445" hidden="1" customWidth="1"/>
    <col min="12822" max="12822" width="3.75" style="445" customWidth="1"/>
    <col min="12823" max="12823" width="11.125" style="445" bestFit="1" customWidth="1"/>
    <col min="12824" max="12825" width="10.625" style="445"/>
    <col min="12826" max="12826" width="13.375" style="445" customWidth="1"/>
    <col min="12827" max="13046" width="10.625" style="445"/>
    <col min="13047" max="13054" width="0" style="445" hidden="1" customWidth="1"/>
    <col min="13055" max="13057" width="3.75" style="445" customWidth="1"/>
    <col min="13058" max="13058" width="12.75" style="445" customWidth="1"/>
    <col min="13059" max="13059" width="47.375" style="445" customWidth="1"/>
    <col min="13060" max="13060" width="5.625" style="445" customWidth="1"/>
    <col min="13061" max="13062" width="3.75" style="445" customWidth="1"/>
    <col min="13063" max="13063" width="22" style="445" customWidth="1"/>
    <col min="13064" max="13064" width="5.625" style="445" customWidth="1"/>
    <col min="13065" max="13066" width="3.75" style="445" customWidth="1"/>
    <col min="13067" max="13067" width="22" style="445" customWidth="1"/>
    <col min="13068" max="13068" width="5.625" style="445" customWidth="1"/>
    <col min="13069" max="13070" width="3.75" style="445" customWidth="1"/>
    <col min="13071" max="13071" width="22" style="445" customWidth="1"/>
    <col min="13072" max="13073" width="15.75" style="445" customWidth="1"/>
    <col min="13074" max="13074" width="11.75" style="445" customWidth="1"/>
    <col min="13075" max="13075" width="6.375" style="445" bestFit="1" customWidth="1"/>
    <col min="13076" max="13076" width="11.75" style="445" customWidth="1"/>
    <col min="13077" max="13077" width="0" style="445" hidden="1" customWidth="1"/>
    <col min="13078" max="13078" width="3.75" style="445" customWidth="1"/>
    <col min="13079" max="13079" width="11.125" style="445" bestFit="1" customWidth="1"/>
    <col min="13080" max="13081" width="10.625" style="445"/>
    <col min="13082" max="13082" width="13.375" style="445" customWidth="1"/>
    <col min="13083" max="13302" width="10.625" style="445"/>
    <col min="13303" max="13310" width="0" style="445" hidden="1" customWidth="1"/>
    <col min="13311" max="13313" width="3.75" style="445" customWidth="1"/>
    <col min="13314" max="13314" width="12.75" style="445" customWidth="1"/>
    <col min="13315" max="13315" width="47.375" style="445" customWidth="1"/>
    <col min="13316" max="13316" width="5.625" style="445" customWidth="1"/>
    <col min="13317" max="13318" width="3.75" style="445" customWidth="1"/>
    <col min="13319" max="13319" width="22" style="445" customWidth="1"/>
    <col min="13320" max="13320" width="5.625" style="445" customWidth="1"/>
    <col min="13321" max="13322" width="3.75" style="445" customWidth="1"/>
    <col min="13323" max="13323" width="22" style="445" customWidth="1"/>
    <col min="13324" max="13324" width="5.625" style="445" customWidth="1"/>
    <col min="13325" max="13326" width="3.75" style="445" customWidth="1"/>
    <col min="13327" max="13327" width="22" style="445" customWidth="1"/>
    <col min="13328" max="13329" width="15.75" style="445" customWidth="1"/>
    <col min="13330" max="13330" width="11.75" style="445" customWidth="1"/>
    <col min="13331" max="13331" width="6.375" style="445" bestFit="1" customWidth="1"/>
    <col min="13332" max="13332" width="11.75" style="445" customWidth="1"/>
    <col min="13333" max="13333" width="0" style="445" hidden="1" customWidth="1"/>
    <col min="13334" max="13334" width="3.75" style="445" customWidth="1"/>
    <col min="13335" max="13335" width="11.125" style="445" bestFit="1" customWidth="1"/>
    <col min="13336" max="13337" width="10.625" style="445"/>
    <col min="13338" max="13338" width="13.375" style="445" customWidth="1"/>
    <col min="13339" max="13558" width="10.625" style="445"/>
    <col min="13559" max="13566" width="0" style="445" hidden="1" customWidth="1"/>
    <col min="13567" max="13569" width="3.75" style="445" customWidth="1"/>
    <col min="13570" max="13570" width="12.75" style="445" customWidth="1"/>
    <col min="13571" max="13571" width="47.375" style="445" customWidth="1"/>
    <col min="13572" max="13572" width="5.625" style="445" customWidth="1"/>
    <col min="13573" max="13574" width="3.75" style="445" customWidth="1"/>
    <col min="13575" max="13575" width="22" style="445" customWidth="1"/>
    <col min="13576" max="13576" width="5.625" style="445" customWidth="1"/>
    <col min="13577" max="13578" width="3.75" style="445" customWidth="1"/>
    <col min="13579" max="13579" width="22" style="445" customWidth="1"/>
    <col min="13580" max="13580" width="5.625" style="445" customWidth="1"/>
    <col min="13581" max="13582" width="3.75" style="445" customWidth="1"/>
    <col min="13583" max="13583" width="22" style="445" customWidth="1"/>
    <col min="13584" max="13585" width="15.75" style="445" customWidth="1"/>
    <col min="13586" max="13586" width="11.75" style="445" customWidth="1"/>
    <col min="13587" max="13587" width="6.375" style="445" bestFit="1" customWidth="1"/>
    <col min="13588" max="13588" width="11.75" style="445" customWidth="1"/>
    <col min="13589" max="13589" width="0" style="445" hidden="1" customWidth="1"/>
    <col min="13590" max="13590" width="3.75" style="445" customWidth="1"/>
    <col min="13591" max="13591" width="11.125" style="445" bestFit="1" customWidth="1"/>
    <col min="13592" max="13593" width="10.625" style="445"/>
    <col min="13594" max="13594" width="13.375" style="445" customWidth="1"/>
    <col min="13595" max="13814" width="10.625" style="445"/>
    <col min="13815" max="13822" width="0" style="445" hidden="1" customWidth="1"/>
    <col min="13823" max="13825" width="3.75" style="445" customWidth="1"/>
    <col min="13826" max="13826" width="12.75" style="445" customWidth="1"/>
    <col min="13827" max="13827" width="47.375" style="445" customWidth="1"/>
    <col min="13828" max="13828" width="5.625" style="445" customWidth="1"/>
    <col min="13829" max="13830" width="3.75" style="445" customWidth="1"/>
    <col min="13831" max="13831" width="22" style="445" customWidth="1"/>
    <col min="13832" max="13832" width="5.625" style="445" customWidth="1"/>
    <col min="13833" max="13834" width="3.75" style="445" customWidth="1"/>
    <col min="13835" max="13835" width="22" style="445" customWidth="1"/>
    <col min="13836" max="13836" width="5.625" style="445" customWidth="1"/>
    <col min="13837" max="13838" width="3.75" style="445" customWidth="1"/>
    <col min="13839" max="13839" width="22" style="445" customWidth="1"/>
    <col min="13840" max="13841" width="15.75" style="445" customWidth="1"/>
    <col min="13842" max="13842" width="11.75" style="445" customWidth="1"/>
    <col min="13843" max="13843" width="6.375" style="445" bestFit="1" customWidth="1"/>
    <col min="13844" max="13844" width="11.75" style="445" customWidth="1"/>
    <col min="13845" max="13845" width="0" style="445" hidden="1" customWidth="1"/>
    <col min="13846" max="13846" width="3.75" style="445" customWidth="1"/>
    <col min="13847" max="13847" width="11.125" style="445" bestFit="1" customWidth="1"/>
    <col min="13848" max="13849" width="10.625" style="445"/>
    <col min="13850" max="13850" width="13.375" style="445" customWidth="1"/>
    <col min="13851" max="14070" width="10.625" style="445"/>
    <col min="14071" max="14078" width="0" style="445" hidden="1" customWidth="1"/>
    <col min="14079" max="14081" width="3.75" style="445" customWidth="1"/>
    <col min="14082" max="14082" width="12.75" style="445" customWidth="1"/>
    <col min="14083" max="14083" width="47.375" style="445" customWidth="1"/>
    <col min="14084" max="14084" width="5.625" style="445" customWidth="1"/>
    <col min="14085" max="14086" width="3.75" style="445" customWidth="1"/>
    <col min="14087" max="14087" width="22" style="445" customWidth="1"/>
    <col min="14088" max="14088" width="5.625" style="445" customWidth="1"/>
    <col min="14089" max="14090" width="3.75" style="445" customWidth="1"/>
    <col min="14091" max="14091" width="22" style="445" customWidth="1"/>
    <col min="14092" max="14092" width="5.625" style="445" customWidth="1"/>
    <col min="14093" max="14094" width="3.75" style="445" customWidth="1"/>
    <col min="14095" max="14095" width="22" style="445" customWidth="1"/>
    <col min="14096" max="14097" width="15.75" style="445" customWidth="1"/>
    <col min="14098" max="14098" width="11.75" style="445" customWidth="1"/>
    <col min="14099" max="14099" width="6.375" style="445" bestFit="1" customWidth="1"/>
    <col min="14100" max="14100" width="11.75" style="445" customWidth="1"/>
    <col min="14101" max="14101" width="0" style="445" hidden="1" customWidth="1"/>
    <col min="14102" max="14102" width="3.75" style="445" customWidth="1"/>
    <col min="14103" max="14103" width="11.125" style="445" bestFit="1" customWidth="1"/>
    <col min="14104" max="14105" width="10.625" style="445"/>
    <col min="14106" max="14106" width="13.375" style="445" customWidth="1"/>
    <col min="14107" max="14326" width="10.625" style="445"/>
    <col min="14327" max="14334" width="0" style="445" hidden="1" customWidth="1"/>
    <col min="14335" max="14337" width="3.75" style="445" customWidth="1"/>
    <col min="14338" max="14338" width="12.75" style="445" customWidth="1"/>
    <col min="14339" max="14339" width="47.375" style="445" customWidth="1"/>
    <col min="14340" max="14340" width="5.625" style="445" customWidth="1"/>
    <col min="14341" max="14342" width="3.75" style="445" customWidth="1"/>
    <col min="14343" max="14343" width="22" style="445" customWidth="1"/>
    <col min="14344" max="14344" width="5.625" style="445" customWidth="1"/>
    <col min="14345" max="14346" width="3.75" style="445" customWidth="1"/>
    <col min="14347" max="14347" width="22" style="445" customWidth="1"/>
    <col min="14348" max="14348" width="5.625" style="445" customWidth="1"/>
    <col min="14349" max="14350" width="3.75" style="445" customWidth="1"/>
    <col min="14351" max="14351" width="22" style="445" customWidth="1"/>
    <col min="14352" max="14353" width="15.75" style="445" customWidth="1"/>
    <col min="14354" max="14354" width="11.75" style="445" customWidth="1"/>
    <col min="14355" max="14355" width="6.375" style="445" bestFit="1" customWidth="1"/>
    <col min="14356" max="14356" width="11.75" style="445" customWidth="1"/>
    <col min="14357" max="14357" width="0" style="445" hidden="1" customWidth="1"/>
    <col min="14358" max="14358" width="3.75" style="445" customWidth="1"/>
    <col min="14359" max="14359" width="11.125" style="445" bestFit="1" customWidth="1"/>
    <col min="14360" max="14361" width="10.625" style="445"/>
    <col min="14362" max="14362" width="13.375" style="445" customWidth="1"/>
    <col min="14363" max="14582" width="10.625" style="445"/>
    <col min="14583" max="14590" width="0" style="445" hidden="1" customWidth="1"/>
    <col min="14591" max="14593" width="3.75" style="445" customWidth="1"/>
    <col min="14594" max="14594" width="12.75" style="445" customWidth="1"/>
    <col min="14595" max="14595" width="47.375" style="445" customWidth="1"/>
    <col min="14596" max="14596" width="5.625" style="445" customWidth="1"/>
    <col min="14597" max="14598" width="3.75" style="445" customWidth="1"/>
    <col min="14599" max="14599" width="22" style="445" customWidth="1"/>
    <col min="14600" max="14600" width="5.625" style="445" customWidth="1"/>
    <col min="14601" max="14602" width="3.75" style="445" customWidth="1"/>
    <col min="14603" max="14603" width="22" style="445" customWidth="1"/>
    <col min="14604" max="14604" width="5.625" style="445" customWidth="1"/>
    <col min="14605" max="14606" width="3.75" style="445" customWidth="1"/>
    <col min="14607" max="14607" width="22" style="445" customWidth="1"/>
    <col min="14608" max="14609" width="15.75" style="445" customWidth="1"/>
    <col min="14610" max="14610" width="11.75" style="445" customWidth="1"/>
    <col min="14611" max="14611" width="6.375" style="445" bestFit="1" customWidth="1"/>
    <col min="14612" max="14612" width="11.75" style="445" customWidth="1"/>
    <col min="14613" max="14613" width="0" style="445" hidden="1" customWidth="1"/>
    <col min="14614" max="14614" width="3.75" style="445" customWidth="1"/>
    <col min="14615" max="14615" width="11.125" style="445" bestFit="1" customWidth="1"/>
    <col min="14616" max="14617" width="10.625" style="445"/>
    <col min="14618" max="14618" width="13.375" style="445" customWidth="1"/>
    <col min="14619" max="14838" width="10.625" style="445"/>
    <col min="14839" max="14846" width="0" style="445" hidden="1" customWidth="1"/>
    <col min="14847" max="14849" width="3.75" style="445" customWidth="1"/>
    <col min="14850" max="14850" width="12.75" style="445" customWidth="1"/>
    <col min="14851" max="14851" width="47.375" style="445" customWidth="1"/>
    <col min="14852" max="14852" width="5.625" style="445" customWidth="1"/>
    <col min="14853" max="14854" width="3.75" style="445" customWidth="1"/>
    <col min="14855" max="14855" width="22" style="445" customWidth="1"/>
    <col min="14856" max="14856" width="5.625" style="445" customWidth="1"/>
    <col min="14857" max="14858" width="3.75" style="445" customWidth="1"/>
    <col min="14859" max="14859" width="22" style="445" customWidth="1"/>
    <col min="14860" max="14860" width="5.625" style="445" customWidth="1"/>
    <col min="14861" max="14862" width="3.75" style="445" customWidth="1"/>
    <col min="14863" max="14863" width="22" style="445" customWidth="1"/>
    <col min="14864" max="14865" width="15.75" style="445" customWidth="1"/>
    <col min="14866" max="14866" width="11.75" style="445" customWidth="1"/>
    <col min="14867" max="14867" width="6.375" style="445" bestFit="1" customWidth="1"/>
    <col min="14868" max="14868" width="11.75" style="445" customWidth="1"/>
    <col min="14869" max="14869" width="0" style="445" hidden="1" customWidth="1"/>
    <col min="14870" max="14870" width="3.75" style="445" customWidth="1"/>
    <col min="14871" max="14871" width="11.125" style="445" bestFit="1" customWidth="1"/>
    <col min="14872" max="14873" width="10.625" style="445"/>
    <col min="14874" max="14874" width="13.375" style="445" customWidth="1"/>
    <col min="14875" max="15094" width="10.625" style="445"/>
    <col min="15095" max="15102" width="0" style="445" hidden="1" customWidth="1"/>
    <col min="15103" max="15105" width="3.75" style="445" customWidth="1"/>
    <col min="15106" max="15106" width="12.75" style="445" customWidth="1"/>
    <col min="15107" max="15107" width="47.375" style="445" customWidth="1"/>
    <col min="15108" max="15108" width="5.625" style="445" customWidth="1"/>
    <col min="15109" max="15110" width="3.75" style="445" customWidth="1"/>
    <col min="15111" max="15111" width="22" style="445" customWidth="1"/>
    <col min="15112" max="15112" width="5.625" style="445" customWidth="1"/>
    <col min="15113" max="15114" width="3.75" style="445" customWidth="1"/>
    <col min="15115" max="15115" width="22" style="445" customWidth="1"/>
    <col min="15116" max="15116" width="5.625" style="445" customWidth="1"/>
    <col min="15117" max="15118" width="3.75" style="445" customWidth="1"/>
    <col min="15119" max="15119" width="22" style="445" customWidth="1"/>
    <col min="15120" max="15121" width="15.75" style="445" customWidth="1"/>
    <col min="15122" max="15122" width="11.75" style="445" customWidth="1"/>
    <col min="15123" max="15123" width="6.375" style="445" bestFit="1" customWidth="1"/>
    <col min="15124" max="15124" width="11.75" style="445" customWidth="1"/>
    <col min="15125" max="15125" width="0" style="445" hidden="1" customWidth="1"/>
    <col min="15126" max="15126" width="3.75" style="445" customWidth="1"/>
    <col min="15127" max="15127" width="11.125" style="445" bestFit="1" customWidth="1"/>
    <col min="15128" max="15129" width="10.625" style="445"/>
    <col min="15130" max="15130" width="13.375" style="445" customWidth="1"/>
    <col min="15131" max="15350" width="10.625" style="445"/>
    <col min="15351" max="15358" width="0" style="445" hidden="1" customWidth="1"/>
    <col min="15359" max="15361" width="3.75" style="445" customWidth="1"/>
    <col min="15362" max="15362" width="12.75" style="445" customWidth="1"/>
    <col min="15363" max="15363" width="47.375" style="445" customWidth="1"/>
    <col min="15364" max="15364" width="5.625" style="445" customWidth="1"/>
    <col min="15365" max="15366" width="3.75" style="445" customWidth="1"/>
    <col min="15367" max="15367" width="22" style="445" customWidth="1"/>
    <col min="15368" max="15368" width="5.625" style="445" customWidth="1"/>
    <col min="15369" max="15370" width="3.75" style="445" customWidth="1"/>
    <col min="15371" max="15371" width="22" style="445" customWidth="1"/>
    <col min="15372" max="15372" width="5.625" style="445" customWidth="1"/>
    <col min="15373" max="15374" width="3.75" style="445" customWidth="1"/>
    <col min="15375" max="15375" width="22" style="445" customWidth="1"/>
    <col min="15376" max="15377" width="15.75" style="445" customWidth="1"/>
    <col min="15378" max="15378" width="11.75" style="445" customWidth="1"/>
    <col min="15379" max="15379" width="6.375" style="445" bestFit="1" customWidth="1"/>
    <col min="15380" max="15380" width="11.75" style="445" customWidth="1"/>
    <col min="15381" max="15381" width="0" style="445" hidden="1" customWidth="1"/>
    <col min="15382" max="15382" width="3.75" style="445" customWidth="1"/>
    <col min="15383" max="15383" width="11.125" style="445" bestFit="1" customWidth="1"/>
    <col min="15384" max="15385" width="10.625" style="445"/>
    <col min="15386" max="15386" width="13.375" style="445" customWidth="1"/>
    <col min="15387" max="15606" width="10.625" style="445"/>
    <col min="15607" max="15614" width="0" style="445" hidden="1" customWidth="1"/>
    <col min="15615" max="15617" width="3.75" style="445" customWidth="1"/>
    <col min="15618" max="15618" width="12.75" style="445" customWidth="1"/>
    <col min="15619" max="15619" width="47.375" style="445" customWidth="1"/>
    <col min="15620" max="15620" width="5.625" style="445" customWidth="1"/>
    <col min="15621" max="15622" width="3.75" style="445" customWidth="1"/>
    <col min="15623" max="15623" width="22" style="445" customWidth="1"/>
    <col min="15624" max="15624" width="5.625" style="445" customWidth="1"/>
    <col min="15625" max="15626" width="3.75" style="445" customWidth="1"/>
    <col min="15627" max="15627" width="22" style="445" customWidth="1"/>
    <col min="15628" max="15628" width="5.625" style="445" customWidth="1"/>
    <col min="15629" max="15630" width="3.75" style="445" customWidth="1"/>
    <col min="15631" max="15631" width="22" style="445" customWidth="1"/>
    <col min="15632" max="15633" width="15.75" style="445" customWidth="1"/>
    <col min="15634" max="15634" width="11.75" style="445" customWidth="1"/>
    <col min="15635" max="15635" width="6.375" style="445" bestFit="1" customWidth="1"/>
    <col min="15636" max="15636" width="11.75" style="445" customWidth="1"/>
    <col min="15637" max="15637" width="0" style="445" hidden="1" customWidth="1"/>
    <col min="15638" max="15638" width="3.75" style="445" customWidth="1"/>
    <col min="15639" max="15639" width="11.125" style="445" bestFit="1" customWidth="1"/>
    <col min="15640" max="15641" width="10.625" style="445"/>
    <col min="15642" max="15642" width="13.375" style="445" customWidth="1"/>
    <col min="15643" max="15862" width="10.625" style="445"/>
    <col min="15863" max="15870" width="0" style="445" hidden="1" customWidth="1"/>
    <col min="15871" max="15873" width="3.75" style="445" customWidth="1"/>
    <col min="15874" max="15874" width="12.75" style="445" customWidth="1"/>
    <col min="15875" max="15875" width="47.375" style="445" customWidth="1"/>
    <col min="15876" max="15876" width="5.625" style="445" customWidth="1"/>
    <col min="15877" max="15878" width="3.75" style="445" customWidth="1"/>
    <col min="15879" max="15879" width="22" style="445" customWidth="1"/>
    <col min="15880" max="15880" width="5.625" style="445" customWidth="1"/>
    <col min="15881" max="15882" width="3.75" style="445" customWidth="1"/>
    <col min="15883" max="15883" width="22" style="445" customWidth="1"/>
    <col min="15884" max="15884" width="5.625" style="445" customWidth="1"/>
    <col min="15885" max="15886" width="3.75" style="445" customWidth="1"/>
    <col min="15887" max="15887" width="22" style="445" customWidth="1"/>
    <col min="15888" max="15889" width="15.75" style="445" customWidth="1"/>
    <col min="15890" max="15890" width="11.75" style="445" customWidth="1"/>
    <col min="15891" max="15891" width="6.375" style="445" bestFit="1" customWidth="1"/>
    <col min="15892" max="15892" width="11.75" style="445" customWidth="1"/>
    <col min="15893" max="15893" width="0" style="445" hidden="1" customWidth="1"/>
    <col min="15894" max="15894" width="3.75" style="445" customWidth="1"/>
    <col min="15895" max="15895" width="11.125" style="445" bestFit="1" customWidth="1"/>
    <col min="15896" max="15897" width="10.625" style="445"/>
    <col min="15898" max="15898" width="13.375" style="445" customWidth="1"/>
    <col min="15899" max="16118" width="10.625" style="445"/>
    <col min="16119" max="16126" width="0" style="445" hidden="1" customWidth="1"/>
    <col min="16127" max="16129" width="3.75" style="445" customWidth="1"/>
    <col min="16130" max="16130" width="12.75" style="445" customWidth="1"/>
    <col min="16131" max="16131" width="47.375" style="445" customWidth="1"/>
    <col min="16132" max="16132" width="5.625" style="445" customWidth="1"/>
    <col min="16133" max="16134" width="3.75" style="445" customWidth="1"/>
    <col min="16135" max="16135" width="22" style="445" customWidth="1"/>
    <col min="16136" max="16136" width="5.625" style="445" customWidth="1"/>
    <col min="16137" max="16138" width="3.75" style="445" customWidth="1"/>
    <col min="16139" max="16139" width="22" style="445" customWidth="1"/>
    <col min="16140" max="16140" width="5.625" style="445" customWidth="1"/>
    <col min="16141" max="16142" width="3.75" style="445" customWidth="1"/>
    <col min="16143" max="16143" width="22" style="445" customWidth="1"/>
    <col min="16144" max="16145" width="15.75" style="445" customWidth="1"/>
    <col min="16146" max="16146" width="11.75" style="445" customWidth="1"/>
    <col min="16147" max="16147" width="6.375" style="445" bestFit="1" customWidth="1"/>
    <col min="16148" max="16148" width="11.75" style="445" customWidth="1"/>
    <col min="16149" max="16149" width="0" style="445" hidden="1" customWidth="1"/>
    <col min="16150" max="16150" width="3.75" style="445" customWidth="1"/>
    <col min="16151" max="16151" width="11.125" style="445" bestFit="1" customWidth="1"/>
    <col min="16152" max="16153" width="10.625" style="445"/>
    <col min="16154" max="16154" width="13.375" style="445" customWidth="1"/>
    <col min="16155" max="16384" width="10.625" style="445"/>
  </cols>
  <sheetData>
    <row r="1" spans="1:37" hidden="1"/>
    <row r="2" spans="1:37" hidden="1"/>
    <row r="3" spans="1:37" hidden="1"/>
    <row r="4" spans="1:37" ht="2.95" customHeight="1">
      <c r="J4" s="450"/>
      <c r="K4" s="450"/>
      <c r="L4" s="446"/>
      <c r="M4" s="446"/>
      <c r="N4" s="446"/>
      <c r="O4" s="446"/>
      <c r="P4" s="446"/>
      <c r="Q4" s="446"/>
      <c r="R4" s="446"/>
      <c r="S4" s="446"/>
      <c r="T4" s="446"/>
      <c r="U4" s="446"/>
      <c r="V4" s="446"/>
      <c r="W4" s="446"/>
      <c r="X4" s="446"/>
      <c r="Y4" s="446"/>
      <c r="Z4" s="453"/>
      <c r="AA4" s="453"/>
      <c r="AB4" s="453"/>
      <c r="AC4" s="453"/>
      <c r="AD4" s="453"/>
      <c r="AE4" s="446"/>
    </row>
    <row r="5" spans="1:37" ht="22.6" customHeight="1">
      <c r="J5" s="450"/>
      <c r="K5" s="450"/>
      <c r="L5" s="1308" t="s">
        <v>745</v>
      </c>
      <c r="M5" s="1308"/>
      <c r="N5" s="1308"/>
      <c r="O5" s="1308"/>
      <c r="P5" s="1308"/>
      <c r="Q5" s="1308"/>
      <c r="R5" s="1308"/>
      <c r="S5" s="1308"/>
      <c r="T5" s="1308"/>
      <c r="U5" s="547"/>
      <c r="V5" s="547"/>
      <c r="W5" s="492"/>
      <c r="X5" s="492"/>
      <c r="Y5" s="553"/>
      <c r="Z5" s="553"/>
      <c r="AA5" s="553"/>
      <c r="AB5" s="553"/>
      <c r="AC5" s="553"/>
      <c r="AD5" s="553"/>
      <c r="AE5" s="466"/>
    </row>
    <row r="6" spans="1:37" ht="2.95" customHeight="1">
      <c r="J6" s="450"/>
      <c r="K6" s="450"/>
      <c r="L6" s="446"/>
      <c r="M6" s="446"/>
      <c r="N6" s="446"/>
      <c r="O6" s="449"/>
      <c r="P6" s="449"/>
      <c r="Q6" s="449"/>
      <c r="R6" s="449"/>
      <c r="S6" s="449"/>
      <c r="T6" s="449"/>
      <c r="U6" s="446"/>
    </row>
    <row r="7" spans="1:37" s="745" customFormat="1" ht="4.5999999999999996" hidden="1">
      <c r="A7" s="1120"/>
      <c r="B7" s="1120"/>
      <c r="C7" s="1120"/>
      <c r="D7" s="1120"/>
      <c r="E7" s="1120"/>
      <c r="F7" s="1120"/>
      <c r="G7" s="1120"/>
      <c r="H7" s="1120"/>
      <c r="L7" s="1170"/>
      <c r="M7" s="1045"/>
      <c r="O7" s="1284"/>
      <c r="P7" s="1284"/>
      <c r="Q7" s="1284"/>
      <c r="R7" s="1284"/>
      <c r="S7" s="1284"/>
      <c r="T7" s="1284"/>
      <c r="U7" s="779"/>
      <c r="V7" s="779"/>
      <c r="X7" s="1120"/>
      <c r="Y7" s="1120"/>
      <c r="Z7" s="1120"/>
      <c r="AA7" s="1120"/>
      <c r="AB7" s="1120"/>
    </row>
    <row r="8" spans="1:37" s="460" customFormat="1" ht="19">
      <c r="A8" s="474"/>
      <c r="B8" s="474"/>
      <c r="C8" s="474"/>
      <c r="D8" s="474"/>
      <c r="E8" s="474"/>
      <c r="F8" s="474"/>
      <c r="G8" s="474"/>
      <c r="H8" s="474"/>
      <c r="L8" s="468"/>
      <c r="M8" s="1157" t="str">
        <f>"Дата подачи заявления об "&amp;IF(datePr_ch="","утверждении","изменении") &amp; " тарифов"</f>
        <v>Дата подачи заявления об утверждении тарифов</v>
      </c>
      <c r="N8" s="1285" t="str">
        <f>IF(datePr_ch="",IF(datePr="","",datePr),datePr_ch)</f>
        <v>26.04.2022</v>
      </c>
      <c r="O8" s="1285"/>
      <c r="P8" s="1285"/>
      <c r="Q8" s="1285"/>
      <c r="R8" s="1285"/>
      <c r="S8" s="1285"/>
      <c r="T8" s="1285"/>
      <c r="U8" s="634"/>
      <c r="V8" s="538"/>
      <c r="W8" s="538"/>
      <c r="X8" s="538"/>
      <c r="Y8" s="538"/>
      <c r="Z8" s="538"/>
      <c r="AA8" s="538"/>
      <c r="AH8" s="474"/>
      <c r="AI8" s="474"/>
      <c r="AJ8" s="474"/>
      <c r="AK8" s="474"/>
    </row>
    <row r="9" spans="1:37" s="460" customFormat="1" ht="19">
      <c r="A9" s="474"/>
      <c r="B9" s="474"/>
      <c r="C9" s="474"/>
      <c r="D9" s="474"/>
      <c r="E9" s="474"/>
      <c r="F9" s="474"/>
      <c r="G9" s="474"/>
      <c r="H9" s="474"/>
      <c r="L9" s="521"/>
      <c r="M9" s="1157" t="str">
        <f>"Номер подачи заявления об "&amp;IF(numberPr_ch="","утверждении","изменении") &amp; " тарифов"</f>
        <v>Номер подачи заявления об утверждении тарифов</v>
      </c>
      <c r="N9" s="1285" t="str">
        <f>IF(numberPr_ch="",IF(numberPr="","",numberPr),numberPr_ch)</f>
        <v>945</v>
      </c>
      <c r="O9" s="1285"/>
      <c r="P9" s="1285"/>
      <c r="Q9" s="1285"/>
      <c r="R9" s="1285"/>
      <c r="S9" s="1285"/>
      <c r="T9" s="1285"/>
      <c r="U9" s="634"/>
      <c r="V9" s="538"/>
      <c r="W9" s="538"/>
      <c r="X9" s="538"/>
      <c r="Y9" s="538"/>
      <c r="Z9" s="538"/>
      <c r="AA9" s="538"/>
      <c r="AH9" s="474"/>
      <c r="AI9" s="474"/>
      <c r="AJ9" s="474"/>
      <c r="AK9" s="474"/>
    </row>
    <row r="10" spans="1:37" s="745" customFormat="1" ht="4.5999999999999996" hidden="1">
      <c r="A10" s="1120"/>
      <c r="B10" s="1120"/>
      <c r="C10" s="1120"/>
      <c r="D10" s="1120"/>
      <c r="E10" s="1120"/>
      <c r="F10" s="1120"/>
      <c r="G10" s="1120"/>
      <c r="H10" s="1120"/>
      <c r="L10" s="1170"/>
      <c r="M10" s="1045"/>
      <c r="O10" s="1284"/>
      <c r="P10" s="1284"/>
      <c r="Q10" s="1284"/>
      <c r="R10" s="1284"/>
      <c r="S10" s="1284"/>
      <c r="T10" s="1284"/>
      <c r="U10" s="779"/>
      <c r="V10" s="779"/>
      <c r="X10" s="1120"/>
      <c r="Y10" s="1120"/>
      <c r="Z10" s="1120"/>
      <c r="AA10" s="1120"/>
      <c r="AB10" s="1120"/>
    </row>
    <row r="11" spans="1:37" s="734" customFormat="1" ht="19" hidden="1">
      <c r="A11" s="735"/>
      <c r="B11" s="735"/>
      <c r="C11" s="735"/>
      <c r="D11" s="735"/>
      <c r="E11" s="735"/>
      <c r="F11" s="735"/>
      <c r="G11" s="735"/>
      <c r="H11" s="735"/>
      <c r="L11" s="723"/>
      <c r="M11" s="712"/>
      <c r="N11" s="711"/>
      <c r="O11" s="711"/>
      <c r="P11" s="711"/>
      <c r="Q11" s="711"/>
      <c r="R11" s="711"/>
      <c r="S11" s="711"/>
      <c r="T11" s="711"/>
      <c r="U11" s="634"/>
      <c r="Z11" s="733" t="s">
        <v>635</v>
      </c>
      <c r="AA11" s="733" t="s">
        <v>636</v>
      </c>
      <c r="AH11" s="735"/>
      <c r="AI11" s="735"/>
      <c r="AJ11" s="735"/>
      <c r="AK11" s="735"/>
    </row>
    <row r="12" spans="1:37" s="460" customFormat="1" ht="11.8" hidden="1">
      <c r="A12" s="474"/>
      <c r="B12" s="474"/>
      <c r="C12" s="474"/>
      <c r="D12" s="474"/>
      <c r="E12" s="474"/>
      <c r="F12" s="474"/>
      <c r="G12" s="474"/>
      <c r="H12" s="474"/>
      <c r="L12" s="1309"/>
      <c r="M12" s="1309"/>
      <c r="N12" s="535"/>
      <c r="O12" s="1329"/>
      <c r="P12" s="1329"/>
      <c r="Q12" s="1329"/>
      <c r="R12" s="1329"/>
      <c r="S12" s="1329"/>
      <c r="T12" s="1329"/>
      <c r="U12" s="455"/>
      <c r="AE12" s="472" t="s">
        <v>371</v>
      </c>
      <c r="AH12" s="474"/>
      <c r="AI12" s="474"/>
      <c r="AJ12" s="474"/>
      <c r="AK12" s="474"/>
    </row>
    <row r="13" spans="1:37">
      <c r="J13" s="450"/>
      <c r="K13" s="450"/>
      <c r="L13" s="446"/>
      <c r="M13" s="446"/>
      <c r="N13" s="446"/>
      <c r="O13" s="1325"/>
      <c r="P13" s="1325"/>
      <c r="Q13" s="1325"/>
      <c r="R13" s="1325"/>
      <c r="S13" s="1325"/>
      <c r="T13" s="1325"/>
      <c r="U13" s="567"/>
      <c r="Z13" s="1325"/>
      <c r="AA13" s="1325"/>
      <c r="AB13" s="1325"/>
      <c r="AC13" s="1325"/>
      <c r="AD13" s="1325"/>
      <c r="AE13" s="1325"/>
    </row>
    <row r="14" spans="1:37">
      <c r="J14" s="450"/>
      <c r="K14" s="450"/>
      <c r="L14" s="1225" t="s">
        <v>445</v>
      </c>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t="s">
        <v>446</v>
      </c>
    </row>
    <row r="15" spans="1:37" ht="14.25" customHeight="1">
      <c r="J15" s="450"/>
      <c r="K15" s="450"/>
      <c r="L15" s="1292" t="s">
        <v>91</v>
      </c>
      <c r="M15" s="1292" t="s">
        <v>618</v>
      </c>
      <c r="N15" s="1343" t="s">
        <v>597</v>
      </c>
      <c r="O15" s="1343"/>
      <c r="P15" s="1343"/>
      <c r="Q15" s="1343"/>
      <c r="R15" s="1343" t="s">
        <v>598</v>
      </c>
      <c r="S15" s="1343"/>
      <c r="T15" s="1343"/>
      <c r="U15" s="1343"/>
      <c r="V15" s="1343" t="s">
        <v>599</v>
      </c>
      <c r="W15" s="1343"/>
      <c r="X15" s="1343"/>
      <c r="Y15" s="1343"/>
      <c r="Z15" s="1292" t="s">
        <v>604</v>
      </c>
      <c r="AA15" s="1292"/>
      <c r="AB15" s="1292"/>
      <c r="AC15" s="1292"/>
      <c r="AD15" s="1292"/>
      <c r="AE15" s="1292" t="s">
        <v>339</v>
      </c>
      <c r="AF15" s="1324" t="s">
        <v>274</v>
      </c>
      <c r="AG15" s="1225"/>
    </row>
    <row r="16" spans="1:37" s="492" customFormat="1" ht="27.85" customHeight="1">
      <c r="A16" s="553"/>
      <c r="B16" s="553"/>
      <c r="C16" s="553"/>
      <c r="D16" s="553"/>
      <c r="E16" s="553"/>
      <c r="F16" s="553"/>
      <c r="G16" s="559"/>
      <c r="H16" s="559"/>
      <c r="I16" s="500"/>
      <c r="J16" s="498"/>
      <c r="K16" s="498"/>
      <c r="L16" s="1292"/>
      <c r="M16" s="1292"/>
      <c r="N16" s="1343"/>
      <c r="O16" s="1343"/>
      <c r="P16" s="1343"/>
      <c r="Q16" s="1343"/>
      <c r="R16" s="1343"/>
      <c r="S16" s="1343"/>
      <c r="T16" s="1343"/>
      <c r="U16" s="1343"/>
      <c r="V16" s="1343"/>
      <c r="W16" s="1343"/>
      <c r="X16" s="1343"/>
      <c r="Y16" s="1343"/>
      <c r="Z16" s="1225" t="s">
        <v>621</v>
      </c>
      <c r="AA16" s="1225"/>
      <c r="AB16" s="1225" t="s">
        <v>615</v>
      </c>
      <c r="AC16" s="1225"/>
      <c r="AD16" s="1225"/>
      <c r="AE16" s="1292"/>
      <c r="AF16" s="1324"/>
      <c r="AG16" s="1225"/>
      <c r="AH16" s="553"/>
      <c r="AI16" s="553"/>
      <c r="AJ16" s="553"/>
      <c r="AK16" s="553"/>
    </row>
    <row r="17" spans="1:37" ht="14.25" customHeight="1">
      <c r="J17" s="450"/>
      <c r="K17" s="450"/>
      <c r="L17" s="1292"/>
      <c r="M17" s="1292"/>
      <c r="N17" s="1343"/>
      <c r="O17" s="1343"/>
      <c r="P17" s="1343"/>
      <c r="Q17" s="1343"/>
      <c r="R17" s="1343"/>
      <c r="S17" s="1343"/>
      <c r="T17" s="1343"/>
      <c r="U17" s="1343"/>
      <c r="V17" s="1343"/>
      <c r="W17" s="1343"/>
      <c r="X17" s="1343"/>
      <c r="Y17" s="1343"/>
      <c r="Z17" s="503" t="s">
        <v>619</v>
      </c>
      <c r="AA17" s="503" t="s">
        <v>620</v>
      </c>
      <c r="AB17" s="505" t="s">
        <v>273</v>
      </c>
      <c r="AC17" s="1334" t="s">
        <v>272</v>
      </c>
      <c r="AD17" s="1334"/>
      <c r="AE17" s="1292"/>
      <c r="AF17" s="1324"/>
      <c r="AG17" s="1225"/>
    </row>
    <row r="18" spans="1:37">
      <c r="J18" s="450"/>
      <c r="K18" s="458">
        <v>1</v>
      </c>
      <c r="L18" s="447" t="s">
        <v>92</v>
      </c>
      <c r="M18" s="447" t="s">
        <v>48</v>
      </c>
      <c r="N18" s="1344">
        <f ca="1">OFFSET(N18,0,-1)+1</f>
        <v>3</v>
      </c>
      <c r="O18" s="1344"/>
      <c r="P18" s="1344"/>
      <c r="Q18" s="1344"/>
      <c r="R18" s="1344">
        <f ca="1">OFFSET(N18,0,0)+1</f>
        <v>4</v>
      </c>
      <c r="S18" s="1344"/>
      <c r="T18" s="1344"/>
      <c r="U18" s="1344"/>
      <c r="V18" s="639"/>
      <c r="W18" s="639"/>
      <c r="X18" s="639"/>
      <c r="Y18" s="640">
        <f ca="1">OFFSET(R18,0,0)+1</f>
        <v>5</v>
      </c>
      <c r="Z18" s="456">
        <f ca="1">OFFSET(Z18,0,-1)+1</f>
        <v>6</v>
      </c>
      <c r="AA18" s="456">
        <f ca="1">OFFSET(AA18,0,-1)+1</f>
        <v>7</v>
      </c>
      <c r="AB18" s="456">
        <f ca="1">OFFSET(AB18,0,-1)+1</f>
        <v>8</v>
      </c>
      <c r="AC18" s="1344">
        <f ca="1">OFFSET(AC18,0,-1)+1</f>
        <v>9</v>
      </c>
      <c r="AD18" s="1344"/>
      <c r="AE18" s="456">
        <f ca="1">OFFSET(AE18,0,-2)+1</f>
        <v>10</v>
      </c>
      <c r="AF18" s="492"/>
      <c r="AG18" s="456">
        <f ca="1">OFFSET(AG18,0,-2)+1</f>
        <v>11</v>
      </c>
    </row>
    <row r="19" spans="1:37" ht="23.6">
      <c r="A19" s="1311">
        <v>1</v>
      </c>
      <c r="B19" s="962"/>
      <c r="C19" s="962"/>
      <c r="D19" s="962"/>
      <c r="E19" s="962"/>
      <c r="F19" s="955"/>
      <c r="G19" s="961"/>
      <c r="H19" s="961"/>
      <c r="I19" s="943"/>
      <c r="J19" s="942"/>
      <c r="K19" s="942"/>
      <c r="L19" s="561">
        <f>mergeValue(A19)</f>
        <v>1</v>
      </c>
      <c r="M19" s="609" t="s">
        <v>19</v>
      </c>
      <c r="N19" s="1345"/>
      <c r="O19" s="1345"/>
      <c r="P19" s="1345"/>
      <c r="Q19" s="1345"/>
      <c r="R19" s="1345"/>
      <c r="S19" s="1345"/>
      <c r="T19" s="1345"/>
      <c r="U19" s="1345"/>
      <c r="V19" s="1345"/>
      <c r="W19" s="1345"/>
      <c r="X19" s="1345"/>
      <c r="Y19" s="1345"/>
      <c r="Z19" s="1345"/>
      <c r="AA19" s="1345"/>
      <c r="AB19" s="1345"/>
      <c r="AC19" s="1345"/>
      <c r="AD19" s="1345"/>
      <c r="AE19" s="1345"/>
      <c r="AF19" s="1345"/>
      <c r="AG19" s="549" t="s">
        <v>718</v>
      </c>
    </row>
    <row r="20" spans="1:37" ht="23.6">
      <c r="A20" s="1311"/>
      <c r="B20" s="1311">
        <v>1</v>
      </c>
      <c r="C20" s="962"/>
      <c r="D20" s="962"/>
      <c r="E20" s="962"/>
      <c r="F20" s="955"/>
      <c r="G20" s="964"/>
      <c r="H20" s="965"/>
      <c r="I20" s="944"/>
      <c r="J20" s="939"/>
      <c r="K20" s="937"/>
      <c r="L20" s="561" t="str">
        <f>mergeValue(A20) &amp;"."&amp; mergeValue(B20)</f>
        <v>1.1</v>
      </c>
      <c r="M20" s="515" t="s">
        <v>15</v>
      </c>
      <c r="N20" s="1346"/>
      <c r="O20" s="1346"/>
      <c r="P20" s="1346"/>
      <c r="Q20" s="1346"/>
      <c r="R20" s="1346"/>
      <c r="S20" s="1346"/>
      <c r="T20" s="1346"/>
      <c r="U20" s="1346"/>
      <c r="V20" s="1346"/>
      <c r="W20" s="1346"/>
      <c r="X20" s="1346"/>
      <c r="Y20" s="1346"/>
      <c r="Z20" s="1346"/>
      <c r="AA20" s="1346"/>
      <c r="AB20" s="1346"/>
      <c r="AC20" s="1346"/>
      <c r="AD20" s="1346"/>
      <c r="AE20" s="1346"/>
      <c r="AF20" s="1346"/>
      <c r="AG20" s="549" t="s">
        <v>459</v>
      </c>
    </row>
    <row r="21" spans="1:37" ht="23.6">
      <c r="A21" s="1311"/>
      <c r="B21" s="1311"/>
      <c r="C21" s="1311">
        <v>1</v>
      </c>
      <c r="D21" s="962"/>
      <c r="E21" s="962"/>
      <c r="F21" s="955"/>
      <c r="G21" s="964"/>
      <c r="H21" s="965"/>
      <c r="I21" s="944"/>
      <c r="J21" s="939"/>
      <c r="K21" s="937"/>
      <c r="L21" s="561" t="str">
        <f>mergeValue(A21) &amp;"."&amp; mergeValue(B21)&amp;"."&amp; mergeValue(C21)</f>
        <v>1.1.1</v>
      </c>
      <c r="M21" s="516" t="s">
        <v>7</v>
      </c>
      <c r="N21" s="1346"/>
      <c r="O21" s="1346"/>
      <c r="P21" s="1346"/>
      <c r="Q21" s="1346"/>
      <c r="R21" s="1346"/>
      <c r="S21" s="1346"/>
      <c r="T21" s="1346"/>
      <c r="U21" s="1346"/>
      <c r="V21" s="1346"/>
      <c r="W21" s="1346"/>
      <c r="X21" s="1346"/>
      <c r="Y21" s="1346"/>
      <c r="Z21" s="1346"/>
      <c r="AA21" s="1346"/>
      <c r="AB21" s="1346"/>
      <c r="AC21" s="1346"/>
      <c r="AD21" s="1346"/>
      <c r="AE21" s="1346"/>
      <c r="AF21" s="1346"/>
      <c r="AG21" s="549" t="s">
        <v>600</v>
      </c>
    </row>
    <row r="22" spans="1:37" ht="15.05" customHeight="1">
      <c r="A22" s="1311"/>
      <c r="B22" s="1311"/>
      <c r="C22" s="1311"/>
      <c r="D22" s="1311">
        <v>1</v>
      </c>
      <c r="E22" s="962"/>
      <c r="F22" s="955"/>
      <c r="G22" s="964"/>
      <c r="H22" s="965"/>
      <c r="I22" s="944"/>
      <c r="J22" s="939"/>
      <c r="K22" s="937"/>
      <c r="L22" s="561" t="str">
        <f>mergeValue(A22) &amp;"."&amp; mergeValue(B22)&amp;"."&amp; mergeValue(C22)&amp;"."&amp; mergeValue(D22)</f>
        <v>1.1.1.1</v>
      </c>
      <c r="M22" s="517" t="s">
        <v>21</v>
      </c>
      <c r="N22" s="1346"/>
      <c r="O22" s="1346"/>
      <c r="P22" s="1346"/>
      <c r="Q22" s="1346"/>
      <c r="R22" s="1346"/>
      <c r="S22" s="1346"/>
      <c r="T22" s="1346"/>
      <c r="U22" s="1346"/>
      <c r="V22" s="1346"/>
      <c r="W22" s="1346"/>
      <c r="X22" s="1346"/>
      <c r="Y22" s="1346"/>
      <c r="Z22" s="1346"/>
      <c r="AA22" s="1346"/>
      <c r="AB22" s="1346"/>
      <c r="AC22" s="1346"/>
      <c r="AD22" s="1346"/>
      <c r="AE22" s="1346"/>
      <c r="AF22" s="1346"/>
      <c r="AG22" s="549" t="s">
        <v>623</v>
      </c>
    </row>
    <row r="23" spans="1:37" ht="20.149999999999999" customHeight="1">
      <c r="A23" s="1311"/>
      <c r="B23" s="1311"/>
      <c r="C23" s="1311"/>
      <c r="D23" s="1311"/>
      <c r="E23" s="1311">
        <v>1</v>
      </c>
      <c r="F23" s="955"/>
      <c r="G23" s="964"/>
      <c r="H23" s="965"/>
      <c r="I23" s="966"/>
      <c r="J23" s="956"/>
      <c r="K23" s="1224"/>
      <c r="L23" s="1347" t="str">
        <f>mergeValue(A23) &amp;"."&amp; mergeValue(B23)&amp;"."&amp; mergeValue(C23)&amp;"."&amp; mergeValue(D23)&amp;"."&amp; mergeValue(E23)</f>
        <v>1.1.1.1.1</v>
      </c>
      <c r="M23" s="1348"/>
      <c r="N23" s="1307" t="s">
        <v>84</v>
      </c>
      <c r="O23" s="1342"/>
      <c r="P23" s="1338">
        <v>1</v>
      </c>
      <c r="Q23" s="1339"/>
      <c r="R23" s="1307" t="s">
        <v>84</v>
      </c>
      <c r="S23" s="1342"/>
      <c r="T23" s="1338">
        <v>1</v>
      </c>
      <c r="U23" s="1339"/>
      <c r="V23" s="1307" t="s">
        <v>84</v>
      </c>
      <c r="W23" s="530"/>
      <c r="X23" s="508">
        <v>1</v>
      </c>
      <c r="Y23" s="1041"/>
      <c r="Z23" s="637"/>
      <c r="AA23" s="637"/>
      <c r="AB23" s="1317"/>
      <c r="AC23" s="1307" t="s">
        <v>83</v>
      </c>
      <c r="AD23" s="1317"/>
      <c r="AE23" s="1307" t="s">
        <v>84</v>
      </c>
      <c r="AF23" s="546"/>
      <c r="AG23" s="1335" t="s">
        <v>622</v>
      </c>
      <c r="AH23" s="469" t="str">
        <f>strCheckDate(Z24:AF24)</f>
        <v/>
      </c>
      <c r="AI23" s="473" t="str">
        <f>IF(AND(COUNTIF(AJ18:AJ27,AJ23)&gt;1,AJ23&lt;&gt;""),"ErrUnique:HasDoubleConn","")</f>
        <v/>
      </c>
      <c r="AJ23" s="473"/>
      <c r="AK23" s="473"/>
    </row>
    <row r="24" spans="1:37" ht="20.149999999999999" customHeight="1">
      <c r="A24" s="1311"/>
      <c r="B24" s="1311"/>
      <c r="C24" s="1311"/>
      <c r="D24" s="1311"/>
      <c r="E24" s="1311"/>
      <c r="F24" s="955"/>
      <c r="G24" s="964"/>
      <c r="H24" s="965"/>
      <c r="I24" s="966"/>
      <c r="J24" s="956"/>
      <c r="K24" s="1224"/>
      <c r="L24" s="1347"/>
      <c r="M24" s="1348"/>
      <c r="N24" s="1307"/>
      <c r="O24" s="1342"/>
      <c r="P24" s="1338"/>
      <c r="Q24" s="1340"/>
      <c r="R24" s="1307"/>
      <c r="S24" s="1342"/>
      <c r="T24" s="1338"/>
      <c r="U24" s="1341"/>
      <c r="V24" s="1307"/>
      <c r="W24" s="569"/>
      <c r="X24" s="534"/>
      <c r="Y24" s="534"/>
      <c r="Z24" s="540"/>
      <c r="AA24" s="571" t="str">
        <f>AB23 &amp; "-" &amp; AD23</f>
        <v>-</v>
      </c>
      <c r="AB24" s="1306"/>
      <c r="AC24" s="1307"/>
      <c r="AD24" s="1306"/>
      <c r="AE24" s="1307"/>
      <c r="AF24" s="638"/>
      <c r="AG24" s="1336"/>
      <c r="AI24" s="473"/>
      <c r="AJ24" s="473"/>
      <c r="AK24" s="473"/>
    </row>
    <row r="25" spans="1:37" ht="20.149999999999999" customHeight="1">
      <c r="A25" s="1311"/>
      <c r="B25" s="1311"/>
      <c r="C25" s="1311"/>
      <c r="D25" s="1311"/>
      <c r="E25" s="1311"/>
      <c r="F25" s="955"/>
      <c r="G25" s="964"/>
      <c r="H25" s="965"/>
      <c r="I25" s="966"/>
      <c r="J25" s="956"/>
      <c r="K25" s="1224"/>
      <c r="L25" s="1347"/>
      <c r="M25" s="1348"/>
      <c r="N25" s="1307"/>
      <c r="O25" s="1342"/>
      <c r="P25" s="1338"/>
      <c r="Q25" s="1341"/>
      <c r="R25" s="1307"/>
      <c r="S25" s="570"/>
      <c r="T25" s="527"/>
      <c r="U25" s="534"/>
      <c r="V25" s="539"/>
      <c r="W25" s="539"/>
      <c r="X25" s="539"/>
      <c r="Y25" s="539"/>
      <c r="Z25" s="540"/>
      <c r="AA25" s="540"/>
      <c r="AB25" s="541"/>
      <c r="AC25" s="533"/>
      <c r="AD25" s="533"/>
      <c r="AE25" s="541"/>
      <c r="AF25" s="533"/>
      <c r="AG25" s="1336"/>
      <c r="AI25" s="473"/>
      <c r="AJ25" s="473"/>
      <c r="AK25" s="473"/>
    </row>
    <row r="26" spans="1:37" ht="20.149999999999999" customHeight="1">
      <c r="A26" s="1311"/>
      <c r="B26" s="1311"/>
      <c r="C26" s="1311"/>
      <c r="D26" s="1311"/>
      <c r="E26" s="1311"/>
      <c r="F26" s="955"/>
      <c r="G26" s="964"/>
      <c r="H26" s="965"/>
      <c r="I26" s="966"/>
      <c r="J26" s="956"/>
      <c r="K26" s="1224"/>
      <c r="L26" s="1347"/>
      <c r="M26" s="1348"/>
      <c r="N26" s="1307"/>
      <c r="O26" s="542"/>
      <c r="P26" s="544"/>
      <c r="Q26" s="543"/>
      <c r="R26" s="539"/>
      <c r="S26" s="539"/>
      <c r="T26" s="539"/>
      <c r="U26" s="539"/>
      <c r="V26" s="539"/>
      <c r="W26" s="539"/>
      <c r="X26" s="539"/>
      <c r="Y26" s="539"/>
      <c r="Z26" s="540"/>
      <c r="AA26" s="540"/>
      <c r="AB26" s="541"/>
      <c r="AC26" s="533"/>
      <c r="AD26" s="533"/>
      <c r="AE26" s="541"/>
      <c r="AF26" s="533"/>
      <c r="AG26" s="1336"/>
      <c r="AI26" s="473"/>
      <c r="AJ26" s="473"/>
      <c r="AK26" s="473"/>
    </row>
    <row r="27" spans="1:37" s="444" customFormat="1" ht="15.05" customHeight="1">
      <c r="A27" s="1311"/>
      <c r="B27" s="1311"/>
      <c r="C27" s="1311"/>
      <c r="D27" s="1311"/>
      <c r="E27" s="963"/>
      <c r="F27" s="957"/>
      <c r="G27" s="959"/>
      <c r="H27" s="957"/>
      <c r="I27" s="966"/>
      <c r="J27" s="956"/>
      <c r="K27" s="950"/>
      <c r="L27" s="507"/>
      <c r="M27" s="520" t="s">
        <v>5</v>
      </c>
      <c r="N27" s="520"/>
      <c r="O27" s="520"/>
      <c r="P27" s="520"/>
      <c r="Q27" s="520"/>
      <c r="R27" s="520"/>
      <c r="S27" s="520"/>
      <c r="T27" s="520"/>
      <c r="U27" s="520"/>
      <c r="V27" s="520"/>
      <c r="W27" s="520"/>
      <c r="X27" s="520"/>
      <c r="Y27" s="520"/>
      <c r="Z27" s="520"/>
      <c r="AA27" s="520"/>
      <c r="AB27" s="520"/>
      <c r="AC27" s="520"/>
      <c r="AD27" s="520"/>
      <c r="AE27" s="520"/>
      <c r="AF27" s="520"/>
      <c r="AG27" s="1337"/>
      <c r="AH27" s="470"/>
      <c r="AI27" s="470"/>
      <c r="AJ27" s="204"/>
      <c r="AK27" s="204"/>
    </row>
    <row r="28" spans="1:37" s="444" customFormat="1" ht="15.05" customHeight="1">
      <c r="A28" s="1311"/>
      <c r="B28" s="1311"/>
      <c r="C28" s="1311"/>
      <c r="D28" s="963"/>
      <c r="E28" s="963"/>
      <c r="F28" s="957"/>
      <c r="G28" s="964"/>
      <c r="H28" s="957"/>
      <c r="I28" s="950"/>
      <c r="J28" s="941"/>
      <c r="K28" s="950"/>
      <c r="L28" s="507"/>
      <c r="M28" s="519" t="s">
        <v>16</v>
      </c>
      <c r="N28" s="519"/>
      <c r="O28" s="519"/>
      <c r="P28" s="519"/>
      <c r="Q28" s="519"/>
      <c r="R28" s="519"/>
      <c r="S28" s="519"/>
      <c r="T28" s="519"/>
      <c r="U28" s="519"/>
      <c r="V28" s="519"/>
      <c r="W28" s="519"/>
      <c r="X28" s="519"/>
      <c r="Y28" s="519"/>
      <c r="Z28" s="519"/>
      <c r="AA28" s="519"/>
      <c r="AB28" s="519"/>
      <c r="AC28" s="519"/>
      <c r="AD28" s="519"/>
      <c r="AE28" s="519"/>
      <c r="AF28" s="533"/>
      <c r="AG28" s="529"/>
      <c r="AH28" s="470"/>
      <c r="AI28" s="470"/>
      <c r="AJ28" s="204"/>
      <c r="AK28" s="204"/>
    </row>
    <row r="29" spans="1:37" s="444" customFormat="1" ht="15.05" customHeight="1">
      <c r="A29" s="1311"/>
      <c r="B29" s="1311"/>
      <c r="C29" s="963"/>
      <c r="D29" s="963"/>
      <c r="E29" s="963"/>
      <c r="F29" s="957"/>
      <c r="G29" s="964"/>
      <c r="H29" s="957"/>
      <c r="I29" s="950"/>
      <c r="J29" s="941"/>
      <c r="K29" s="950"/>
      <c r="L29" s="507"/>
      <c r="M29" s="518" t="s">
        <v>17</v>
      </c>
      <c r="N29" s="518"/>
      <c r="O29" s="518"/>
      <c r="P29" s="518"/>
      <c r="Q29" s="518"/>
      <c r="R29" s="518"/>
      <c r="S29" s="518"/>
      <c r="T29" s="518"/>
      <c r="U29" s="518"/>
      <c r="V29" s="518"/>
      <c r="W29" s="518"/>
      <c r="X29" s="518"/>
      <c r="Y29" s="518"/>
      <c r="Z29" s="514"/>
      <c r="AA29" s="514"/>
      <c r="AB29" s="541"/>
      <c r="AC29" s="533"/>
      <c r="AD29" s="532"/>
      <c r="AE29" s="518"/>
      <c r="AF29" s="533"/>
      <c r="AG29" s="529"/>
      <c r="AH29" s="470"/>
      <c r="AI29" s="470"/>
      <c r="AJ29" s="470"/>
      <c r="AK29" s="470"/>
    </row>
    <row r="30" spans="1:37" s="444" customFormat="1" ht="15.05" customHeight="1">
      <c r="A30" s="1311"/>
      <c r="B30" s="963"/>
      <c r="C30" s="963"/>
      <c r="D30" s="963"/>
      <c r="E30" s="963"/>
      <c r="F30" s="957"/>
      <c r="G30" s="964"/>
      <c r="H30" s="957"/>
      <c r="I30" s="950"/>
      <c r="J30" s="941"/>
      <c r="K30" s="950"/>
      <c r="L30" s="507"/>
      <c r="M30" s="527" t="s">
        <v>18</v>
      </c>
      <c r="N30" s="527"/>
      <c r="O30" s="527"/>
      <c r="P30" s="527"/>
      <c r="Q30" s="527"/>
      <c r="R30" s="527"/>
      <c r="S30" s="527"/>
      <c r="T30" s="527"/>
      <c r="U30" s="527"/>
      <c r="V30" s="527"/>
      <c r="W30" s="527"/>
      <c r="X30" s="527"/>
      <c r="Y30" s="527"/>
      <c r="Z30" s="514"/>
      <c r="AA30" s="514"/>
      <c r="AB30" s="541"/>
      <c r="AC30" s="533"/>
      <c r="AD30" s="532"/>
      <c r="AE30" s="518"/>
      <c r="AF30" s="533"/>
      <c r="AG30" s="529"/>
      <c r="AH30" s="470"/>
      <c r="AI30" s="470"/>
      <c r="AJ30" s="470"/>
      <c r="AK30" s="470"/>
    </row>
    <row r="31" spans="1:37" s="444" customFormat="1" ht="15.05" customHeight="1">
      <c r="A31" s="936"/>
      <c r="B31" s="936"/>
      <c r="C31" s="936"/>
      <c r="D31" s="936"/>
      <c r="E31" s="936"/>
      <c r="F31" s="936"/>
      <c r="G31" s="949"/>
      <c r="H31" s="950"/>
      <c r="I31" s="940"/>
      <c r="J31" s="941"/>
      <c r="K31" s="936"/>
      <c r="L31" s="507"/>
      <c r="M31" s="534" t="s">
        <v>308</v>
      </c>
      <c r="N31" s="534"/>
      <c r="O31" s="534"/>
      <c r="P31" s="534"/>
      <c r="Q31" s="534"/>
      <c r="R31" s="534"/>
      <c r="S31" s="534"/>
      <c r="T31" s="534"/>
      <c r="U31" s="534"/>
      <c r="V31" s="534"/>
      <c r="W31" s="534"/>
      <c r="X31" s="534"/>
      <c r="Y31" s="534"/>
      <c r="Z31" s="514"/>
      <c r="AA31" s="514"/>
      <c r="AB31" s="541"/>
      <c r="AC31" s="533"/>
      <c r="AD31" s="532"/>
      <c r="AE31" s="518"/>
      <c r="AF31" s="533"/>
      <c r="AG31" s="529"/>
      <c r="AH31" s="470"/>
      <c r="AI31" s="470"/>
      <c r="AJ31" s="470"/>
      <c r="AK31" s="470"/>
    </row>
    <row r="33" spans="12:37" ht="101.95" customHeight="1">
      <c r="L33" s="1">
        <v>1</v>
      </c>
      <c r="M33" s="1274" t="s">
        <v>747</v>
      </c>
      <c r="N33" s="1274"/>
      <c r="O33" s="1274"/>
      <c r="P33" s="1274"/>
      <c r="Q33" s="1274"/>
      <c r="R33" s="1274"/>
      <c r="S33" s="1274"/>
      <c r="T33" s="1274"/>
      <c r="U33" s="1274"/>
      <c r="V33" s="1274"/>
      <c r="W33" s="1274"/>
      <c r="X33" s="1274"/>
      <c r="Y33" s="1274"/>
      <c r="Z33" s="1274"/>
      <c r="AA33" s="1274"/>
      <c r="AB33" s="1274"/>
      <c r="AC33" s="1274"/>
      <c r="AD33" s="1274"/>
      <c r="AE33" s="1274"/>
      <c r="AF33" s="1274"/>
      <c r="AG33" s="1274"/>
      <c r="AH33" s="475"/>
      <c r="AI33" s="475"/>
      <c r="AJ33" s="475"/>
      <c r="AK33" s="475"/>
    </row>
    <row r="34" spans="12:37" ht="14.25" customHeight="1">
      <c r="L34" s="482"/>
      <c r="M34" s="483"/>
      <c r="N34" s="483"/>
      <c r="O34" s="483"/>
      <c r="P34" s="483"/>
      <c r="Q34" s="483"/>
      <c r="R34" s="483"/>
      <c r="S34" s="483"/>
      <c r="T34" s="483"/>
      <c r="U34" s="483"/>
      <c r="V34" s="483"/>
      <c r="W34" s="483"/>
      <c r="X34" s="483"/>
      <c r="Y34" s="483"/>
      <c r="Z34" s="486"/>
      <c r="AA34" s="486"/>
      <c r="AB34" s="486"/>
      <c r="AC34" s="486"/>
      <c r="AD34" s="486"/>
      <c r="AE34" s="486"/>
      <c r="AF34" s="486"/>
      <c r="AG34" s="486"/>
      <c r="AH34" s="487"/>
      <c r="AI34" s="487"/>
      <c r="AJ34" s="487"/>
      <c r="AK34" s="487"/>
    </row>
  </sheetData>
  <sheetProtection password="FA9C" sheet="1" objects="1" scenarios="1" formatColumns="0" formatRows="0"/>
  <dataConsolidate/>
  <mergeCells count="52">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AC17:AD17"/>
    <mergeCell ref="V15:Y17"/>
    <mergeCell ref="Z16:AA16"/>
    <mergeCell ref="AB16:AD16"/>
    <mergeCell ref="O7:T7"/>
    <mergeCell ref="O10:T10"/>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65538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72091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8645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85199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91752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8306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6555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13109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9663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26216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32770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9323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23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458775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524311 AE589847"/>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sheetPr codeName="List05_9">
    <tabColor theme="0" tint="-0.249977111117893"/>
  </sheetPr>
  <dimension ref="A1:T19"/>
  <sheetViews>
    <sheetView showGridLines="0" topLeftCell="E1" zoomScaleNormal="100" workbookViewId="0"/>
  </sheetViews>
  <sheetFormatPr defaultColWidth="10.625" defaultRowHeight="14.4"/>
  <cols>
    <col min="1" max="1" width="3.75" style="206" hidden="1" customWidth="1"/>
    <col min="2" max="4" width="3.75" style="194" hidden="1" customWidth="1"/>
    <col min="5" max="5" width="3.75" style="82" customWidth="1"/>
    <col min="6" max="6" width="9.75" style="35" customWidth="1"/>
    <col min="7" max="7" width="37.75" style="35" customWidth="1"/>
    <col min="8" max="8" width="66.875" style="35" customWidth="1"/>
    <col min="9" max="9" width="115.75" style="35" customWidth="1"/>
    <col min="10" max="11" width="10.625" style="194"/>
    <col min="12" max="12" width="11.125" style="194" customWidth="1"/>
    <col min="13" max="20" width="10.625" style="194"/>
    <col min="21" max="16384" width="10.625" style="35"/>
  </cols>
  <sheetData>
    <row r="1" spans="1:20" ht="2.95" customHeight="1">
      <c r="A1" s="206" t="s">
        <v>207</v>
      </c>
    </row>
    <row r="2" spans="1:20" ht="22.95">
      <c r="F2" s="1275" t="s">
        <v>470</v>
      </c>
      <c r="G2" s="1276"/>
      <c r="H2" s="1277"/>
      <c r="I2" s="406"/>
    </row>
    <row r="3" spans="1:20" ht="2.95" customHeight="1"/>
    <row r="4" spans="1:20" s="182" customFormat="1" ht="11.8">
      <c r="A4" s="205"/>
      <c r="B4" s="205"/>
      <c r="C4" s="205"/>
      <c r="D4" s="205"/>
      <c r="F4" s="1225" t="s">
        <v>445</v>
      </c>
      <c r="G4" s="1225"/>
      <c r="H4" s="1225"/>
      <c r="I4" s="1278" t="s">
        <v>446</v>
      </c>
      <c r="J4" s="205"/>
      <c r="K4" s="205"/>
      <c r="L4" s="205"/>
      <c r="M4" s="205"/>
      <c r="N4" s="205"/>
      <c r="O4" s="205"/>
      <c r="P4" s="205"/>
      <c r="Q4" s="205"/>
      <c r="R4" s="205"/>
      <c r="S4" s="205"/>
      <c r="T4" s="205"/>
    </row>
    <row r="5" spans="1:20" s="182" customFormat="1" ht="11.3" customHeight="1">
      <c r="A5" s="205"/>
      <c r="B5" s="205"/>
      <c r="C5" s="205"/>
      <c r="D5" s="205"/>
      <c r="F5" s="298" t="s">
        <v>91</v>
      </c>
      <c r="G5" s="313" t="s">
        <v>448</v>
      </c>
      <c r="H5" s="297" t="s">
        <v>439</v>
      </c>
      <c r="I5" s="1278"/>
      <c r="J5" s="205"/>
      <c r="K5" s="205"/>
      <c r="L5" s="205"/>
      <c r="M5" s="205"/>
      <c r="N5" s="205"/>
      <c r="O5" s="205"/>
      <c r="P5" s="205"/>
      <c r="Q5" s="205"/>
      <c r="R5" s="205"/>
      <c r="S5" s="205"/>
      <c r="T5" s="205"/>
    </row>
    <row r="6" spans="1:20" s="182" customFormat="1" ht="11.95" customHeight="1">
      <c r="A6" s="205"/>
      <c r="B6" s="205"/>
      <c r="C6" s="205"/>
      <c r="D6" s="205"/>
      <c r="F6" s="299" t="s">
        <v>92</v>
      </c>
      <c r="G6" s="301">
        <v>2</v>
      </c>
      <c r="H6" s="302">
        <v>3</v>
      </c>
      <c r="I6" s="300">
        <v>4</v>
      </c>
      <c r="J6" s="205">
        <v>4</v>
      </c>
      <c r="K6" s="205"/>
      <c r="L6" s="205"/>
      <c r="M6" s="205"/>
      <c r="N6" s="205"/>
      <c r="O6" s="205"/>
      <c r="P6" s="205"/>
      <c r="Q6" s="205"/>
      <c r="R6" s="205"/>
      <c r="S6" s="205"/>
      <c r="T6" s="205"/>
    </row>
    <row r="7" spans="1:20" s="182" customFormat="1" ht="19">
      <c r="A7" s="205"/>
      <c r="B7" s="205"/>
      <c r="C7" s="205"/>
      <c r="D7" s="205"/>
      <c r="F7" s="312">
        <v>1</v>
      </c>
      <c r="G7" s="388" t="s">
        <v>471</v>
      </c>
      <c r="H7" s="296" t="str">
        <f>IF(dateCh="","",dateCh)</f>
        <v>26.04.2022</v>
      </c>
      <c r="I7" s="188" t="s">
        <v>472</v>
      </c>
      <c r="J7" s="311"/>
      <c r="K7" s="205"/>
      <c r="L7" s="205"/>
      <c r="M7" s="205"/>
      <c r="N7" s="205"/>
      <c r="O7" s="205"/>
      <c r="P7" s="205"/>
      <c r="Q7" s="205"/>
      <c r="R7" s="205"/>
      <c r="S7" s="205"/>
      <c r="T7" s="205"/>
    </row>
    <row r="8" spans="1:20" s="182" customFormat="1" ht="47.15">
      <c r="A8" s="1279">
        <v>1</v>
      </c>
      <c r="B8" s="205"/>
      <c r="C8" s="205"/>
      <c r="D8" s="205"/>
      <c r="F8" s="312" t="str">
        <f>"2." &amp;mergeValue(A8)</f>
        <v>2.1</v>
      </c>
      <c r="G8" s="388" t="s">
        <v>473</v>
      </c>
      <c r="H8" s="296"/>
      <c r="I8" s="188" t="s">
        <v>568</v>
      </c>
      <c r="J8" s="311"/>
      <c r="K8" s="205"/>
      <c r="L8" s="205"/>
      <c r="M8" s="205"/>
      <c r="N8" s="205"/>
      <c r="O8" s="205"/>
      <c r="P8" s="205"/>
      <c r="Q8" s="205"/>
      <c r="R8" s="205"/>
      <c r="S8" s="205"/>
      <c r="T8" s="205"/>
    </row>
    <row r="9" spans="1:20" s="182" customFormat="1" ht="23.6">
      <c r="A9" s="1279"/>
      <c r="B9" s="205"/>
      <c r="C9" s="205"/>
      <c r="D9" s="205"/>
      <c r="F9" s="312" t="str">
        <f>"3." &amp;mergeValue(A9)</f>
        <v>3.1</v>
      </c>
      <c r="G9" s="388" t="s">
        <v>474</v>
      </c>
      <c r="H9" s="296"/>
      <c r="I9" s="188" t="s">
        <v>566</v>
      </c>
      <c r="J9" s="311"/>
      <c r="K9" s="205"/>
      <c r="L9" s="205"/>
      <c r="M9" s="205"/>
      <c r="N9" s="205"/>
      <c r="O9" s="205"/>
      <c r="P9" s="205"/>
      <c r="Q9" s="205"/>
      <c r="R9" s="205"/>
      <c r="S9" s="205"/>
      <c r="T9" s="205"/>
    </row>
    <row r="10" spans="1:20" s="182" customFormat="1" ht="23.6">
      <c r="A10" s="1279"/>
      <c r="B10" s="205"/>
      <c r="C10" s="205"/>
      <c r="D10" s="205"/>
      <c r="F10" s="312" t="str">
        <f>"4."&amp;mergeValue(A10)</f>
        <v>4.1</v>
      </c>
      <c r="G10" s="388" t="s">
        <v>475</v>
      </c>
      <c r="H10" s="297" t="s">
        <v>449</v>
      </c>
      <c r="I10" s="188"/>
      <c r="J10" s="311"/>
      <c r="K10" s="205"/>
      <c r="L10" s="205"/>
      <c r="M10" s="205"/>
      <c r="N10" s="205"/>
      <c r="O10" s="205"/>
      <c r="P10" s="205"/>
      <c r="Q10" s="205"/>
      <c r="R10" s="205"/>
      <c r="S10" s="205"/>
      <c r="T10" s="205"/>
    </row>
    <row r="11" spans="1:20" s="182" customFormat="1" ht="19">
      <c r="A11" s="1279"/>
      <c r="B11" s="1279">
        <v>1</v>
      </c>
      <c r="C11" s="320"/>
      <c r="D11" s="320"/>
      <c r="F11" s="312" t="str">
        <f>"4."&amp;mergeValue(A11) &amp;"."&amp;mergeValue(B11)</f>
        <v>4.1.1</v>
      </c>
      <c r="G11" s="303" t="s">
        <v>570</v>
      </c>
      <c r="H11" s="296" t="str">
        <f>IF(region_name="","",region_name)</f>
        <v>Архангельская область</v>
      </c>
      <c r="I11" s="188" t="s">
        <v>478</v>
      </c>
      <c r="J11" s="311"/>
      <c r="K11" s="205"/>
      <c r="L11" s="205"/>
      <c r="M11" s="205"/>
      <c r="N11" s="205"/>
      <c r="O11" s="205"/>
      <c r="P11" s="205"/>
      <c r="Q11" s="205"/>
      <c r="R11" s="205"/>
      <c r="S11" s="205"/>
      <c r="T11" s="205"/>
    </row>
    <row r="12" spans="1:20" s="182" customFormat="1" ht="23.6">
      <c r="A12" s="1279"/>
      <c r="B12" s="1279"/>
      <c r="C12" s="1279">
        <v>1</v>
      </c>
      <c r="D12" s="320"/>
      <c r="F12" s="312" t="str">
        <f>"4."&amp;mergeValue(A12) &amp;"."&amp;mergeValue(B12)&amp;"."&amp;mergeValue(C12)</f>
        <v>4.1.1.1</v>
      </c>
      <c r="G12" s="317" t="s">
        <v>476</v>
      </c>
      <c r="H12" s="296"/>
      <c r="I12" s="188" t="s">
        <v>479</v>
      </c>
      <c r="J12" s="311"/>
      <c r="K12" s="205"/>
      <c r="L12" s="205"/>
      <c r="M12" s="205"/>
      <c r="N12" s="205"/>
      <c r="O12" s="205"/>
      <c r="P12" s="205"/>
      <c r="Q12" s="205"/>
      <c r="R12" s="205"/>
      <c r="S12" s="205"/>
      <c r="T12" s="205"/>
    </row>
    <row r="13" spans="1:20" s="182" customFormat="1" ht="38.950000000000003" customHeight="1">
      <c r="A13" s="1279"/>
      <c r="B13" s="1279"/>
      <c r="C13" s="1279"/>
      <c r="D13" s="320">
        <v>1</v>
      </c>
      <c r="F13" s="312" t="str">
        <f>"4."&amp;mergeValue(A13) &amp;"."&amp;mergeValue(B13)&amp;"."&amp;mergeValue(C13)&amp;"."&amp;mergeValue(D13)</f>
        <v>4.1.1.1.1</v>
      </c>
      <c r="G13" s="391" t="s">
        <v>477</v>
      </c>
      <c r="H13" s="296"/>
      <c r="I13" s="1280" t="s">
        <v>569</v>
      </c>
      <c r="J13" s="311"/>
      <c r="K13" s="205"/>
      <c r="L13" s="205"/>
      <c r="M13" s="205"/>
      <c r="N13" s="205"/>
      <c r="O13" s="205"/>
      <c r="P13" s="205"/>
      <c r="Q13" s="205"/>
      <c r="R13" s="205"/>
      <c r="S13" s="205"/>
      <c r="T13" s="205"/>
    </row>
    <row r="14" spans="1:20" s="182" customFormat="1" ht="19">
      <c r="A14" s="1279"/>
      <c r="B14" s="1279"/>
      <c r="C14" s="1279"/>
      <c r="D14" s="320"/>
      <c r="F14" s="314"/>
      <c r="G14" s="143" t="s">
        <v>4</v>
      </c>
      <c r="H14" s="319"/>
      <c r="I14" s="1280"/>
      <c r="J14" s="311"/>
      <c r="K14" s="205"/>
      <c r="L14" s="205"/>
      <c r="M14" s="205"/>
      <c r="N14" s="205"/>
      <c r="O14" s="205"/>
      <c r="P14" s="205"/>
      <c r="Q14" s="205"/>
      <c r="R14" s="205"/>
      <c r="S14" s="205"/>
      <c r="T14" s="205"/>
    </row>
    <row r="15" spans="1:20" s="182" customFormat="1" ht="19">
      <c r="A15" s="1279"/>
      <c r="B15" s="1279"/>
      <c r="C15" s="320"/>
      <c r="D15" s="320"/>
      <c r="F15" s="392"/>
      <c r="G15" s="187" t="s">
        <v>401</v>
      </c>
      <c r="H15" s="393"/>
      <c r="I15" s="394"/>
      <c r="J15" s="311"/>
      <c r="K15" s="205"/>
      <c r="L15" s="205"/>
      <c r="M15" s="205"/>
      <c r="N15" s="205"/>
      <c r="O15" s="205"/>
      <c r="P15" s="205"/>
      <c r="Q15" s="205"/>
      <c r="R15" s="205"/>
      <c r="S15" s="205"/>
      <c r="T15" s="205"/>
    </row>
    <row r="16" spans="1:20" s="182" customFormat="1" ht="19">
      <c r="A16" s="1279"/>
      <c r="B16" s="205"/>
      <c r="C16" s="205"/>
      <c r="D16" s="205"/>
      <c r="F16" s="314"/>
      <c r="G16" s="148" t="s">
        <v>483</v>
      </c>
      <c r="H16" s="315"/>
      <c r="I16" s="316"/>
      <c r="J16" s="311"/>
      <c r="K16" s="205"/>
      <c r="L16" s="205"/>
      <c r="M16" s="205"/>
      <c r="N16" s="205"/>
      <c r="O16" s="205"/>
      <c r="P16" s="205"/>
      <c r="Q16" s="205"/>
      <c r="R16" s="205"/>
      <c r="S16" s="205"/>
      <c r="T16" s="205"/>
    </row>
    <row r="17" spans="1:20" s="182" customFormat="1" ht="19">
      <c r="A17" s="205"/>
      <c r="B17" s="205"/>
      <c r="C17" s="205"/>
      <c r="D17" s="205"/>
      <c r="F17" s="314"/>
      <c r="G17" s="158" t="s">
        <v>482</v>
      </c>
      <c r="H17" s="315"/>
      <c r="I17" s="316"/>
      <c r="J17" s="311"/>
      <c r="K17" s="205"/>
      <c r="L17" s="205"/>
      <c r="M17" s="205"/>
      <c r="N17" s="205"/>
      <c r="O17" s="205"/>
      <c r="P17" s="205"/>
      <c r="Q17" s="205"/>
      <c r="R17" s="205"/>
      <c r="S17" s="205"/>
      <c r="T17" s="205"/>
    </row>
    <row r="18" spans="1:20" s="305" customFormat="1" ht="2.95" customHeight="1">
      <c r="A18" s="306"/>
      <c r="B18" s="306"/>
      <c r="C18" s="306"/>
      <c r="D18" s="306"/>
      <c r="F18" s="321"/>
      <c r="G18" s="322"/>
      <c r="H18" s="323"/>
      <c r="I18" s="324"/>
      <c r="J18" s="306"/>
      <c r="K18" s="306"/>
      <c r="L18" s="306"/>
      <c r="M18" s="306"/>
      <c r="N18" s="306"/>
      <c r="O18" s="306"/>
      <c r="P18" s="306"/>
      <c r="Q18" s="306"/>
      <c r="R18" s="306"/>
      <c r="S18" s="306"/>
      <c r="T18" s="306"/>
    </row>
    <row r="19" spans="1:20" s="305" customFormat="1" ht="15.05" customHeight="1">
      <c r="A19" s="306"/>
      <c r="B19" s="306"/>
      <c r="C19" s="306"/>
      <c r="D19" s="306"/>
      <c r="F19" s="304"/>
      <c r="G19" s="1274" t="s">
        <v>571</v>
      </c>
      <c r="H19" s="1274"/>
      <c r="I19" s="217"/>
      <c r="J19" s="306"/>
      <c r="K19" s="306"/>
      <c r="L19" s="306"/>
      <c r="M19" s="306"/>
      <c r="N19" s="306"/>
      <c r="O19" s="306"/>
      <c r="P19" s="306"/>
      <c r="Q19" s="306"/>
      <c r="R19" s="306"/>
      <c r="S19" s="306"/>
      <c r="T19" s="306"/>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sheetPr codeName="List06_9">
    <tabColor rgb="FFEAEBEE"/>
    <pageSetUpPr fitToPage="1"/>
  </sheetPr>
  <dimension ref="A1:AC32"/>
  <sheetViews>
    <sheetView showGridLines="0" topLeftCell="I4" zoomScaleNormal="100" workbookViewId="0"/>
  </sheetViews>
  <sheetFormatPr defaultColWidth="10.625" defaultRowHeight="14.4"/>
  <cols>
    <col min="1" max="6" width="10.625" style="469" hidden="1" customWidth="1"/>
    <col min="7" max="8" width="9.125" style="475" hidden="1" customWidth="1"/>
    <col min="9" max="9" width="3.75" style="452" customWidth="1"/>
    <col min="10" max="11" width="3.75" style="451" customWidth="1"/>
    <col min="12" max="12" width="12.75" style="445" customWidth="1"/>
    <col min="13" max="13" width="47.375" style="445" customWidth="1"/>
    <col min="14" max="14" width="2.75" style="445" hidden="1" customWidth="1"/>
    <col min="15" max="18" width="23.75" style="445" customWidth="1"/>
    <col min="19" max="19" width="11.75" style="445" customWidth="1"/>
    <col min="20" max="20" width="3.75" style="445" customWidth="1"/>
    <col min="21" max="21" width="11.75" style="445" customWidth="1"/>
    <col min="22" max="22" width="8.625" style="445" hidden="1" customWidth="1"/>
    <col min="23" max="23" width="4.75" style="445" customWidth="1"/>
    <col min="24" max="24" width="115.75" style="445" customWidth="1"/>
    <col min="25" max="25" width="10.625" style="955"/>
    <col min="26" max="29" width="10.625" style="469"/>
    <col min="30" max="246" width="10.625" style="445"/>
    <col min="247" max="254" width="0" style="445" hidden="1" customWidth="1"/>
    <col min="255" max="257" width="3.75" style="445" customWidth="1"/>
    <col min="258" max="258" width="12.75" style="445" customWidth="1"/>
    <col min="259" max="259" width="47.375" style="445" customWidth="1"/>
    <col min="260" max="260" width="0" style="445" hidden="1" customWidth="1"/>
    <col min="261" max="261" width="24.75" style="445" customWidth="1"/>
    <col min="262" max="262" width="14.75" style="445" customWidth="1"/>
    <col min="263" max="264" width="15.75" style="445" customWidth="1"/>
    <col min="265" max="265" width="11.75" style="445" customWidth="1"/>
    <col min="266" max="266" width="6.375" style="445" bestFit="1" customWidth="1"/>
    <col min="267" max="267" width="11.75" style="445" customWidth="1"/>
    <col min="268" max="268" width="0" style="445" hidden="1" customWidth="1"/>
    <col min="269" max="269" width="3.75" style="445" customWidth="1"/>
    <col min="270" max="270" width="11.125" style="445" bestFit="1" customWidth="1"/>
    <col min="271" max="502" width="10.625" style="445"/>
    <col min="503" max="510" width="0" style="445" hidden="1" customWidth="1"/>
    <col min="511" max="513" width="3.75" style="445" customWidth="1"/>
    <col min="514" max="514" width="12.75" style="445" customWidth="1"/>
    <col min="515" max="515" width="47.375" style="445" customWidth="1"/>
    <col min="516" max="516" width="0" style="445" hidden="1" customWidth="1"/>
    <col min="517" max="517" width="24.75" style="445" customWidth="1"/>
    <col min="518" max="518" width="14.75" style="445" customWidth="1"/>
    <col min="519" max="520" width="15.75" style="445" customWidth="1"/>
    <col min="521" max="521" width="11.75" style="445" customWidth="1"/>
    <col min="522" max="522" width="6.375" style="445" bestFit="1" customWidth="1"/>
    <col min="523" max="523" width="11.75" style="445" customWidth="1"/>
    <col min="524" max="524" width="0" style="445" hidden="1" customWidth="1"/>
    <col min="525" max="525" width="3.75" style="445" customWidth="1"/>
    <col min="526" max="526" width="11.125" style="445" bestFit="1" customWidth="1"/>
    <col min="527" max="758" width="10.625" style="445"/>
    <col min="759" max="766" width="0" style="445" hidden="1" customWidth="1"/>
    <col min="767" max="769" width="3.75" style="445" customWidth="1"/>
    <col min="770" max="770" width="12.75" style="445" customWidth="1"/>
    <col min="771" max="771" width="47.375" style="445" customWidth="1"/>
    <col min="772" max="772" width="0" style="445" hidden="1" customWidth="1"/>
    <col min="773" max="773" width="24.75" style="445" customWidth="1"/>
    <col min="774" max="774" width="14.75" style="445" customWidth="1"/>
    <col min="775" max="776" width="15.75" style="445" customWidth="1"/>
    <col min="777" max="777" width="11.75" style="445" customWidth="1"/>
    <col min="778" max="778" width="6.375" style="445" bestFit="1" customWidth="1"/>
    <col min="779" max="779" width="11.75" style="445" customWidth="1"/>
    <col min="780" max="780" width="0" style="445" hidden="1" customWidth="1"/>
    <col min="781" max="781" width="3.75" style="445" customWidth="1"/>
    <col min="782" max="782" width="11.125" style="445" bestFit="1" customWidth="1"/>
    <col min="783" max="1014" width="10.625" style="445"/>
    <col min="1015" max="1022" width="0" style="445" hidden="1" customWidth="1"/>
    <col min="1023" max="1025" width="3.75" style="445" customWidth="1"/>
    <col min="1026" max="1026" width="12.75" style="445" customWidth="1"/>
    <col min="1027" max="1027" width="47.375" style="445" customWidth="1"/>
    <col min="1028" max="1028" width="0" style="445" hidden="1" customWidth="1"/>
    <col min="1029" max="1029" width="24.75" style="445" customWidth="1"/>
    <col min="1030" max="1030" width="14.75" style="445" customWidth="1"/>
    <col min="1031" max="1032" width="15.75" style="445" customWidth="1"/>
    <col min="1033" max="1033" width="11.75" style="445" customWidth="1"/>
    <col min="1034" max="1034" width="6.375" style="445" bestFit="1" customWidth="1"/>
    <col min="1035" max="1035" width="11.75" style="445" customWidth="1"/>
    <col min="1036" max="1036" width="0" style="445" hidden="1" customWidth="1"/>
    <col min="1037" max="1037" width="3.75" style="445" customWidth="1"/>
    <col min="1038" max="1038" width="11.125" style="445" bestFit="1" customWidth="1"/>
    <col min="1039" max="1270" width="10.625" style="445"/>
    <col min="1271" max="1278" width="0" style="445" hidden="1" customWidth="1"/>
    <col min="1279" max="1281" width="3.75" style="445" customWidth="1"/>
    <col min="1282" max="1282" width="12.75" style="445" customWidth="1"/>
    <col min="1283" max="1283" width="47.375" style="445" customWidth="1"/>
    <col min="1284" max="1284" width="0" style="445" hidden="1" customWidth="1"/>
    <col min="1285" max="1285" width="24.75" style="445" customWidth="1"/>
    <col min="1286" max="1286" width="14.75" style="445" customWidth="1"/>
    <col min="1287" max="1288" width="15.75" style="445" customWidth="1"/>
    <col min="1289" max="1289" width="11.75" style="445" customWidth="1"/>
    <col min="1290" max="1290" width="6.375" style="445" bestFit="1" customWidth="1"/>
    <col min="1291" max="1291" width="11.75" style="445" customWidth="1"/>
    <col min="1292" max="1292" width="0" style="445" hidden="1" customWidth="1"/>
    <col min="1293" max="1293" width="3.75" style="445" customWidth="1"/>
    <col min="1294" max="1294" width="11.125" style="445" bestFit="1" customWidth="1"/>
    <col min="1295" max="1526" width="10.625" style="445"/>
    <col min="1527" max="1534" width="0" style="445" hidden="1" customWidth="1"/>
    <col min="1535" max="1537" width="3.75" style="445" customWidth="1"/>
    <col min="1538" max="1538" width="12.75" style="445" customWidth="1"/>
    <col min="1539" max="1539" width="47.375" style="445" customWidth="1"/>
    <col min="1540" max="1540" width="0" style="445" hidden="1" customWidth="1"/>
    <col min="1541" max="1541" width="24.75" style="445" customWidth="1"/>
    <col min="1542" max="1542" width="14.75" style="445" customWidth="1"/>
    <col min="1543" max="1544" width="15.75" style="445" customWidth="1"/>
    <col min="1545" max="1545" width="11.75" style="445" customWidth="1"/>
    <col min="1546" max="1546" width="6.375" style="445" bestFit="1" customWidth="1"/>
    <col min="1547" max="1547" width="11.75" style="445" customWidth="1"/>
    <col min="1548" max="1548" width="0" style="445" hidden="1" customWidth="1"/>
    <col min="1549" max="1549" width="3.75" style="445" customWidth="1"/>
    <col min="1550" max="1550" width="11.125" style="445" bestFit="1" customWidth="1"/>
    <col min="1551" max="1782" width="10.625" style="445"/>
    <col min="1783" max="1790" width="0" style="445" hidden="1" customWidth="1"/>
    <col min="1791" max="1793" width="3.75" style="445" customWidth="1"/>
    <col min="1794" max="1794" width="12.75" style="445" customWidth="1"/>
    <col min="1795" max="1795" width="47.375" style="445" customWidth="1"/>
    <col min="1796" max="1796" width="0" style="445" hidden="1" customWidth="1"/>
    <col min="1797" max="1797" width="24.75" style="445" customWidth="1"/>
    <col min="1798" max="1798" width="14.75" style="445" customWidth="1"/>
    <col min="1799" max="1800" width="15.75" style="445" customWidth="1"/>
    <col min="1801" max="1801" width="11.75" style="445" customWidth="1"/>
    <col min="1802" max="1802" width="6.375" style="445" bestFit="1" customWidth="1"/>
    <col min="1803" max="1803" width="11.75" style="445" customWidth="1"/>
    <col min="1804" max="1804" width="0" style="445" hidden="1" customWidth="1"/>
    <col min="1805" max="1805" width="3.75" style="445" customWidth="1"/>
    <col min="1806" max="1806" width="11.125" style="445" bestFit="1" customWidth="1"/>
    <col min="1807" max="2038" width="10.625" style="445"/>
    <col min="2039" max="2046" width="0" style="445" hidden="1" customWidth="1"/>
    <col min="2047" max="2049" width="3.75" style="445" customWidth="1"/>
    <col min="2050" max="2050" width="12.75" style="445" customWidth="1"/>
    <col min="2051" max="2051" width="47.375" style="445" customWidth="1"/>
    <col min="2052" max="2052" width="0" style="445" hidden="1" customWidth="1"/>
    <col min="2053" max="2053" width="24.75" style="445" customWidth="1"/>
    <col min="2054" max="2054" width="14.75" style="445" customWidth="1"/>
    <col min="2055" max="2056" width="15.75" style="445" customWidth="1"/>
    <col min="2057" max="2057" width="11.75" style="445" customWidth="1"/>
    <col min="2058" max="2058" width="6.375" style="445" bestFit="1" customWidth="1"/>
    <col min="2059" max="2059" width="11.75" style="445" customWidth="1"/>
    <col min="2060" max="2060" width="0" style="445" hidden="1" customWidth="1"/>
    <col min="2061" max="2061" width="3.75" style="445" customWidth="1"/>
    <col min="2062" max="2062" width="11.125" style="445" bestFit="1" customWidth="1"/>
    <col min="2063" max="2294" width="10.625" style="445"/>
    <col min="2295" max="2302" width="0" style="445" hidden="1" customWidth="1"/>
    <col min="2303" max="2305" width="3.75" style="445" customWidth="1"/>
    <col min="2306" max="2306" width="12.75" style="445" customWidth="1"/>
    <col min="2307" max="2307" width="47.375" style="445" customWidth="1"/>
    <col min="2308" max="2308" width="0" style="445" hidden="1" customWidth="1"/>
    <col min="2309" max="2309" width="24.75" style="445" customWidth="1"/>
    <col min="2310" max="2310" width="14.75" style="445" customWidth="1"/>
    <col min="2311" max="2312" width="15.75" style="445" customWidth="1"/>
    <col min="2313" max="2313" width="11.75" style="445" customWidth="1"/>
    <col min="2314" max="2314" width="6.375" style="445" bestFit="1" customWidth="1"/>
    <col min="2315" max="2315" width="11.75" style="445" customWidth="1"/>
    <col min="2316" max="2316" width="0" style="445" hidden="1" customWidth="1"/>
    <col min="2317" max="2317" width="3.75" style="445" customWidth="1"/>
    <col min="2318" max="2318" width="11.125" style="445" bestFit="1" customWidth="1"/>
    <col min="2319" max="2550" width="10.625" style="445"/>
    <col min="2551" max="2558" width="0" style="445" hidden="1" customWidth="1"/>
    <col min="2559" max="2561" width="3.75" style="445" customWidth="1"/>
    <col min="2562" max="2562" width="12.75" style="445" customWidth="1"/>
    <col min="2563" max="2563" width="47.375" style="445" customWidth="1"/>
    <col min="2564" max="2564" width="0" style="445" hidden="1" customWidth="1"/>
    <col min="2565" max="2565" width="24.75" style="445" customWidth="1"/>
    <col min="2566" max="2566" width="14.75" style="445" customWidth="1"/>
    <col min="2567" max="2568" width="15.75" style="445" customWidth="1"/>
    <col min="2569" max="2569" width="11.75" style="445" customWidth="1"/>
    <col min="2570" max="2570" width="6.375" style="445" bestFit="1" customWidth="1"/>
    <col min="2571" max="2571" width="11.75" style="445" customWidth="1"/>
    <col min="2572" max="2572" width="0" style="445" hidden="1" customWidth="1"/>
    <col min="2573" max="2573" width="3.75" style="445" customWidth="1"/>
    <col min="2574" max="2574" width="11.125" style="445" bestFit="1" customWidth="1"/>
    <col min="2575" max="2806" width="10.625" style="445"/>
    <col min="2807" max="2814" width="0" style="445" hidden="1" customWidth="1"/>
    <col min="2815" max="2817" width="3.75" style="445" customWidth="1"/>
    <col min="2818" max="2818" width="12.75" style="445" customWidth="1"/>
    <col min="2819" max="2819" width="47.375" style="445" customWidth="1"/>
    <col min="2820" max="2820" width="0" style="445" hidden="1" customWidth="1"/>
    <col min="2821" max="2821" width="24.75" style="445" customWidth="1"/>
    <col min="2822" max="2822" width="14.75" style="445" customWidth="1"/>
    <col min="2823" max="2824" width="15.75" style="445" customWidth="1"/>
    <col min="2825" max="2825" width="11.75" style="445" customWidth="1"/>
    <col min="2826" max="2826" width="6.375" style="445" bestFit="1" customWidth="1"/>
    <col min="2827" max="2827" width="11.75" style="445" customWidth="1"/>
    <col min="2828" max="2828" width="0" style="445" hidden="1" customWidth="1"/>
    <col min="2829" max="2829" width="3.75" style="445" customWidth="1"/>
    <col min="2830" max="2830" width="11.125" style="445" bestFit="1" customWidth="1"/>
    <col min="2831" max="3062" width="10.625" style="445"/>
    <col min="3063" max="3070" width="0" style="445" hidden="1" customWidth="1"/>
    <col min="3071" max="3073" width="3.75" style="445" customWidth="1"/>
    <col min="3074" max="3074" width="12.75" style="445" customWidth="1"/>
    <col min="3075" max="3075" width="47.375" style="445" customWidth="1"/>
    <col min="3076" max="3076" width="0" style="445" hidden="1" customWidth="1"/>
    <col min="3077" max="3077" width="24.75" style="445" customWidth="1"/>
    <col min="3078" max="3078" width="14.75" style="445" customWidth="1"/>
    <col min="3079" max="3080" width="15.75" style="445" customWidth="1"/>
    <col min="3081" max="3081" width="11.75" style="445" customWidth="1"/>
    <col min="3082" max="3082" width="6.375" style="445" bestFit="1" customWidth="1"/>
    <col min="3083" max="3083" width="11.75" style="445" customWidth="1"/>
    <col min="3084" max="3084" width="0" style="445" hidden="1" customWidth="1"/>
    <col min="3085" max="3085" width="3.75" style="445" customWidth="1"/>
    <col min="3086" max="3086" width="11.125" style="445" bestFit="1" customWidth="1"/>
    <col min="3087" max="3318" width="10.625" style="445"/>
    <col min="3319" max="3326" width="0" style="445" hidden="1" customWidth="1"/>
    <col min="3327" max="3329" width="3.75" style="445" customWidth="1"/>
    <col min="3330" max="3330" width="12.75" style="445" customWidth="1"/>
    <col min="3331" max="3331" width="47.375" style="445" customWidth="1"/>
    <col min="3332" max="3332" width="0" style="445" hidden="1" customWidth="1"/>
    <col min="3333" max="3333" width="24.75" style="445" customWidth="1"/>
    <col min="3334" max="3334" width="14.75" style="445" customWidth="1"/>
    <col min="3335" max="3336" width="15.75" style="445" customWidth="1"/>
    <col min="3337" max="3337" width="11.75" style="445" customWidth="1"/>
    <col min="3338" max="3338" width="6.375" style="445" bestFit="1" customWidth="1"/>
    <col min="3339" max="3339" width="11.75" style="445" customWidth="1"/>
    <col min="3340" max="3340" width="0" style="445" hidden="1" customWidth="1"/>
    <col min="3341" max="3341" width="3.75" style="445" customWidth="1"/>
    <col min="3342" max="3342" width="11.125" style="445" bestFit="1" customWidth="1"/>
    <col min="3343" max="3574" width="10.625" style="445"/>
    <col min="3575" max="3582" width="0" style="445" hidden="1" customWidth="1"/>
    <col min="3583" max="3585" width="3.75" style="445" customWidth="1"/>
    <col min="3586" max="3586" width="12.75" style="445" customWidth="1"/>
    <col min="3587" max="3587" width="47.375" style="445" customWidth="1"/>
    <col min="3588" max="3588" width="0" style="445" hidden="1" customWidth="1"/>
    <col min="3589" max="3589" width="24.75" style="445" customWidth="1"/>
    <col min="3590" max="3590" width="14.75" style="445" customWidth="1"/>
    <col min="3591" max="3592" width="15.75" style="445" customWidth="1"/>
    <col min="3593" max="3593" width="11.75" style="445" customWidth="1"/>
    <col min="3594" max="3594" width="6.375" style="445" bestFit="1" customWidth="1"/>
    <col min="3595" max="3595" width="11.75" style="445" customWidth="1"/>
    <col min="3596" max="3596" width="0" style="445" hidden="1" customWidth="1"/>
    <col min="3597" max="3597" width="3.75" style="445" customWidth="1"/>
    <col min="3598" max="3598" width="11.125" style="445" bestFit="1" customWidth="1"/>
    <col min="3599" max="3830" width="10.625" style="445"/>
    <col min="3831" max="3838" width="0" style="445" hidden="1" customWidth="1"/>
    <col min="3839" max="3841" width="3.75" style="445" customWidth="1"/>
    <col min="3842" max="3842" width="12.75" style="445" customWidth="1"/>
    <col min="3843" max="3843" width="47.375" style="445" customWidth="1"/>
    <col min="3844" max="3844" width="0" style="445" hidden="1" customWidth="1"/>
    <col min="3845" max="3845" width="24.75" style="445" customWidth="1"/>
    <col min="3846" max="3846" width="14.75" style="445" customWidth="1"/>
    <col min="3847" max="3848" width="15.75" style="445" customWidth="1"/>
    <col min="3849" max="3849" width="11.75" style="445" customWidth="1"/>
    <col min="3850" max="3850" width="6.375" style="445" bestFit="1" customWidth="1"/>
    <col min="3851" max="3851" width="11.75" style="445" customWidth="1"/>
    <col min="3852" max="3852" width="0" style="445" hidden="1" customWidth="1"/>
    <col min="3853" max="3853" width="3.75" style="445" customWidth="1"/>
    <col min="3854" max="3854" width="11.125" style="445" bestFit="1" customWidth="1"/>
    <col min="3855" max="4086" width="10.625" style="445"/>
    <col min="4087" max="4094" width="0" style="445" hidden="1" customWidth="1"/>
    <col min="4095" max="4097" width="3.75" style="445" customWidth="1"/>
    <col min="4098" max="4098" width="12.75" style="445" customWidth="1"/>
    <col min="4099" max="4099" width="47.375" style="445" customWidth="1"/>
    <col min="4100" max="4100" width="0" style="445" hidden="1" customWidth="1"/>
    <col min="4101" max="4101" width="24.75" style="445" customWidth="1"/>
    <col min="4102" max="4102" width="14.75" style="445" customWidth="1"/>
    <col min="4103" max="4104" width="15.75" style="445" customWidth="1"/>
    <col min="4105" max="4105" width="11.75" style="445" customWidth="1"/>
    <col min="4106" max="4106" width="6.375" style="445" bestFit="1" customWidth="1"/>
    <col min="4107" max="4107" width="11.75" style="445" customWidth="1"/>
    <col min="4108" max="4108" width="0" style="445" hidden="1" customWidth="1"/>
    <col min="4109" max="4109" width="3.75" style="445" customWidth="1"/>
    <col min="4110" max="4110" width="11.125" style="445" bestFit="1" customWidth="1"/>
    <col min="4111" max="4342" width="10.625" style="445"/>
    <col min="4343" max="4350" width="0" style="445" hidden="1" customWidth="1"/>
    <col min="4351" max="4353" width="3.75" style="445" customWidth="1"/>
    <col min="4354" max="4354" width="12.75" style="445" customWidth="1"/>
    <col min="4355" max="4355" width="47.375" style="445" customWidth="1"/>
    <col min="4356" max="4356" width="0" style="445" hidden="1" customWidth="1"/>
    <col min="4357" max="4357" width="24.75" style="445" customWidth="1"/>
    <col min="4358" max="4358" width="14.75" style="445" customWidth="1"/>
    <col min="4359" max="4360" width="15.75" style="445" customWidth="1"/>
    <col min="4361" max="4361" width="11.75" style="445" customWidth="1"/>
    <col min="4362" max="4362" width="6.375" style="445" bestFit="1" customWidth="1"/>
    <col min="4363" max="4363" width="11.75" style="445" customWidth="1"/>
    <col min="4364" max="4364" width="0" style="445" hidden="1" customWidth="1"/>
    <col min="4365" max="4365" width="3.75" style="445" customWidth="1"/>
    <col min="4366" max="4366" width="11.125" style="445" bestFit="1" customWidth="1"/>
    <col min="4367" max="4598" width="10.625" style="445"/>
    <col min="4599" max="4606" width="0" style="445" hidden="1" customWidth="1"/>
    <col min="4607" max="4609" width="3.75" style="445" customWidth="1"/>
    <col min="4610" max="4610" width="12.75" style="445" customWidth="1"/>
    <col min="4611" max="4611" width="47.375" style="445" customWidth="1"/>
    <col min="4612" max="4612" width="0" style="445" hidden="1" customWidth="1"/>
    <col min="4613" max="4613" width="24.75" style="445" customWidth="1"/>
    <col min="4614" max="4614" width="14.75" style="445" customWidth="1"/>
    <col min="4615" max="4616" width="15.75" style="445" customWidth="1"/>
    <col min="4617" max="4617" width="11.75" style="445" customWidth="1"/>
    <col min="4618" max="4618" width="6.375" style="445" bestFit="1" customWidth="1"/>
    <col min="4619" max="4619" width="11.75" style="445" customWidth="1"/>
    <col min="4620" max="4620" width="0" style="445" hidden="1" customWidth="1"/>
    <col min="4621" max="4621" width="3.75" style="445" customWidth="1"/>
    <col min="4622" max="4622" width="11.125" style="445" bestFit="1" customWidth="1"/>
    <col min="4623" max="4854" width="10.625" style="445"/>
    <col min="4855" max="4862" width="0" style="445" hidden="1" customWidth="1"/>
    <col min="4863" max="4865" width="3.75" style="445" customWidth="1"/>
    <col min="4866" max="4866" width="12.75" style="445" customWidth="1"/>
    <col min="4867" max="4867" width="47.375" style="445" customWidth="1"/>
    <col min="4868" max="4868" width="0" style="445" hidden="1" customWidth="1"/>
    <col min="4869" max="4869" width="24.75" style="445" customWidth="1"/>
    <col min="4870" max="4870" width="14.75" style="445" customWidth="1"/>
    <col min="4871" max="4872" width="15.75" style="445" customWidth="1"/>
    <col min="4873" max="4873" width="11.75" style="445" customWidth="1"/>
    <col min="4874" max="4874" width="6.375" style="445" bestFit="1" customWidth="1"/>
    <col min="4875" max="4875" width="11.75" style="445" customWidth="1"/>
    <col min="4876" max="4876" width="0" style="445" hidden="1" customWidth="1"/>
    <col min="4877" max="4877" width="3.75" style="445" customWidth="1"/>
    <col min="4878" max="4878" width="11.125" style="445" bestFit="1" customWidth="1"/>
    <col min="4879" max="5110" width="10.625" style="445"/>
    <col min="5111" max="5118" width="0" style="445" hidden="1" customWidth="1"/>
    <col min="5119" max="5121" width="3.75" style="445" customWidth="1"/>
    <col min="5122" max="5122" width="12.75" style="445" customWidth="1"/>
    <col min="5123" max="5123" width="47.375" style="445" customWidth="1"/>
    <col min="5124" max="5124" width="0" style="445" hidden="1" customWidth="1"/>
    <col min="5125" max="5125" width="24.75" style="445" customWidth="1"/>
    <col min="5126" max="5126" width="14.75" style="445" customWidth="1"/>
    <col min="5127" max="5128" width="15.75" style="445" customWidth="1"/>
    <col min="5129" max="5129" width="11.75" style="445" customWidth="1"/>
    <col min="5130" max="5130" width="6.375" style="445" bestFit="1" customWidth="1"/>
    <col min="5131" max="5131" width="11.75" style="445" customWidth="1"/>
    <col min="5132" max="5132" width="0" style="445" hidden="1" customWidth="1"/>
    <col min="5133" max="5133" width="3.75" style="445" customWidth="1"/>
    <col min="5134" max="5134" width="11.125" style="445" bestFit="1" customWidth="1"/>
    <col min="5135" max="5366" width="10.625" style="445"/>
    <col min="5367" max="5374" width="0" style="445" hidden="1" customWidth="1"/>
    <col min="5375" max="5377" width="3.75" style="445" customWidth="1"/>
    <col min="5378" max="5378" width="12.75" style="445" customWidth="1"/>
    <col min="5379" max="5379" width="47.375" style="445" customWidth="1"/>
    <col min="5380" max="5380" width="0" style="445" hidden="1" customWidth="1"/>
    <col min="5381" max="5381" width="24.75" style="445" customWidth="1"/>
    <col min="5382" max="5382" width="14.75" style="445" customWidth="1"/>
    <col min="5383" max="5384" width="15.75" style="445" customWidth="1"/>
    <col min="5385" max="5385" width="11.75" style="445" customWidth="1"/>
    <col min="5386" max="5386" width="6.375" style="445" bestFit="1" customWidth="1"/>
    <col min="5387" max="5387" width="11.75" style="445" customWidth="1"/>
    <col min="5388" max="5388" width="0" style="445" hidden="1" customWidth="1"/>
    <col min="5389" max="5389" width="3.75" style="445" customWidth="1"/>
    <col min="5390" max="5390" width="11.125" style="445" bestFit="1" customWidth="1"/>
    <col min="5391" max="5622" width="10.625" style="445"/>
    <col min="5623" max="5630" width="0" style="445" hidden="1" customWidth="1"/>
    <col min="5631" max="5633" width="3.75" style="445" customWidth="1"/>
    <col min="5634" max="5634" width="12.75" style="445" customWidth="1"/>
    <col min="5635" max="5635" width="47.375" style="445" customWidth="1"/>
    <col min="5636" max="5636" width="0" style="445" hidden="1" customWidth="1"/>
    <col min="5637" max="5637" width="24.75" style="445" customWidth="1"/>
    <col min="5638" max="5638" width="14.75" style="445" customWidth="1"/>
    <col min="5639" max="5640" width="15.75" style="445" customWidth="1"/>
    <col min="5641" max="5641" width="11.75" style="445" customWidth="1"/>
    <col min="5642" max="5642" width="6.375" style="445" bestFit="1" customWidth="1"/>
    <col min="5643" max="5643" width="11.75" style="445" customWidth="1"/>
    <col min="5644" max="5644" width="0" style="445" hidden="1" customWidth="1"/>
    <col min="5645" max="5645" width="3.75" style="445" customWidth="1"/>
    <col min="5646" max="5646" width="11.125" style="445" bestFit="1" customWidth="1"/>
    <col min="5647" max="5878" width="10.625" style="445"/>
    <col min="5879" max="5886" width="0" style="445" hidden="1" customWidth="1"/>
    <col min="5887" max="5889" width="3.75" style="445" customWidth="1"/>
    <col min="5890" max="5890" width="12.75" style="445" customWidth="1"/>
    <col min="5891" max="5891" width="47.375" style="445" customWidth="1"/>
    <col min="5892" max="5892" width="0" style="445" hidden="1" customWidth="1"/>
    <col min="5893" max="5893" width="24.75" style="445" customWidth="1"/>
    <col min="5894" max="5894" width="14.75" style="445" customWidth="1"/>
    <col min="5895" max="5896" width="15.75" style="445" customWidth="1"/>
    <col min="5897" max="5897" width="11.75" style="445" customWidth="1"/>
    <col min="5898" max="5898" width="6.375" style="445" bestFit="1" customWidth="1"/>
    <col min="5899" max="5899" width="11.75" style="445" customWidth="1"/>
    <col min="5900" max="5900" width="0" style="445" hidden="1" customWidth="1"/>
    <col min="5901" max="5901" width="3.75" style="445" customWidth="1"/>
    <col min="5902" max="5902" width="11.125" style="445" bestFit="1" customWidth="1"/>
    <col min="5903" max="6134" width="10.625" style="445"/>
    <col min="6135" max="6142" width="0" style="445" hidden="1" customWidth="1"/>
    <col min="6143" max="6145" width="3.75" style="445" customWidth="1"/>
    <col min="6146" max="6146" width="12.75" style="445" customWidth="1"/>
    <col min="6147" max="6147" width="47.375" style="445" customWidth="1"/>
    <col min="6148" max="6148" width="0" style="445" hidden="1" customWidth="1"/>
    <col min="6149" max="6149" width="24.75" style="445" customWidth="1"/>
    <col min="6150" max="6150" width="14.75" style="445" customWidth="1"/>
    <col min="6151" max="6152" width="15.75" style="445" customWidth="1"/>
    <col min="6153" max="6153" width="11.75" style="445" customWidth="1"/>
    <col min="6154" max="6154" width="6.375" style="445" bestFit="1" customWidth="1"/>
    <col min="6155" max="6155" width="11.75" style="445" customWidth="1"/>
    <col min="6156" max="6156" width="0" style="445" hidden="1" customWidth="1"/>
    <col min="6157" max="6157" width="3.75" style="445" customWidth="1"/>
    <col min="6158" max="6158" width="11.125" style="445" bestFit="1" customWidth="1"/>
    <col min="6159" max="6390" width="10.625" style="445"/>
    <col min="6391" max="6398" width="0" style="445" hidden="1" customWidth="1"/>
    <col min="6399" max="6401" width="3.75" style="445" customWidth="1"/>
    <col min="6402" max="6402" width="12.75" style="445" customWidth="1"/>
    <col min="6403" max="6403" width="47.375" style="445" customWidth="1"/>
    <col min="6404" max="6404" width="0" style="445" hidden="1" customWidth="1"/>
    <col min="6405" max="6405" width="24.75" style="445" customWidth="1"/>
    <col min="6406" max="6406" width="14.75" style="445" customWidth="1"/>
    <col min="6407" max="6408" width="15.75" style="445" customWidth="1"/>
    <col min="6409" max="6409" width="11.75" style="445" customWidth="1"/>
    <col min="6410" max="6410" width="6.375" style="445" bestFit="1" customWidth="1"/>
    <col min="6411" max="6411" width="11.75" style="445" customWidth="1"/>
    <col min="6412" max="6412" width="0" style="445" hidden="1" customWidth="1"/>
    <col min="6413" max="6413" width="3.75" style="445" customWidth="1"/>
    <col min="6414" max="6414" width="11.125" style="445" bestFit="1" customWidth="1"/>
    <col min="6415" max="6646" width="10.625" style="445"/>
    <col min="6647" max="6654" width="0" style="445" hidden="1" customWidth="1"/>
    <col min="6655" max="6657" width="3.75" style="445" customWidth="1"/>
    <col min="6658" max="6658" width="12.75" style="445" customWidth="1"/>
    <col min="6659" max="6659" width="47.375" style="445" customWidth="1"/>
    <col min="6660" max="6660" width="0" style="445" hidden="1" customWidth="1"/>
    <col min="6661" max="6661" width="24.75" style="445" customWidth="1"/>
    <col min="6662" max="6662" width="14.75" style="445" customWidth="1"/>
    <col min="6663" max="6664" width="15.75" style="445" customWidth="1"/>
    <col min="6665" max="6665" width="11.75" style="445" customWidth="1"/>
    <col min="6666" max="6666" width="6.375" style="445" bestFit="1" customWidth="1"/>
    <col min="6667" max="6667" width="11.75" style="445" customWidth="1"/>
    <col min="6668" max="6668" width="0" style="445" hidden="1" customWidth="1"/>
    <col min="6669" max="6669" width="3.75" style="445" customWidth="1"/>
    <col min="6670" max="6670" width="11.125" style="445" bestFit="1" customWidth="1"/>
    <col min="6671" max="6902" width="10.625" style="445"/>
    <col min="6903" max="6910" width="0" style="445" hidden="1" customWidth="1"/>
    <col min="6911" max="6913" width="3.75" style="445" customWidth="1"/>
    <col min="6914" max="6914" width="12.75" style="445" customWidth="1"/>
    <col min="6915" max="6915" width="47.375" style="445" customWidth="1"/>
    <col min="6916" max="6916" width="0" style="445" hidden="1" customWidth="1"/>
    <col min="6917" max="6917" width="24.75" style="445" customWidth="1"/>
    <col min="6918" max="6918" width="14.75" style="445" customWidth="1"/>
    <col min="6919" max="6920" width="15.75" style="445" customWidth="1"/>
    <col min="6921" max="6921" width="11.75" style="445" customWidth="1"/>
    <col min="6922" max="6922" width="6.375" style="445" bestFit="1" customWidth="1"/>
    <col min="6923" max="6923" width="11.75" style="445" customWidth="1"/>
    <col min="6924" max="6924" width="0" style="445" hidden="1" customWidth="1"/>
    <col min="6925" max="6925" width="3.75" style="445" customWidth="1"/>
    <col min="6926" max="6926" width="11.125" style="445" bestFit="1" customWidth="1"/>
    <col min="6927" max="7158" width="10.625" style="445"/>
    <col min="7159" max="7166" width="0" style="445" hidden="1" customWidth="1"/>
    <col min="7167" max="7169" width="3.75" style="445" customWidth="1"/>
    <col min="7170" max="7170" width="12.75" style="445" customWidth="1"/>
    <col min="7171" max="7171" width="47.375" style="445" customWidth="1"/>
    <col min="7172" max="7172" width="0" style="445" hidden="1" customWidth="1"/>
    <col min="7173" max="7173" width="24.75" style="445" customWidth="1"/>
    <col min="7174" max="7174" width="14.75" style="445" customWidth="1"/>
    <col min="7175" max="7176" width="15.75" style="445" customWidth="1"/>
    <col min="7177" max="7177" width="11.75" style="445" customWidth="1"/>
    <col min="7178" max="7178" width="6.375" style="445" bestFit="1" customWidth="1"/>
    <col min="7179" max="7179" width="11.75" style="445" customWidth="1"/>
    <col min="7180" max="7180" width="0" style="445" hidden="1" customWidth="1"/>
    <col min="7181" max="7181" width="3.75" style="445" customWidth="1"/>
    <col min="7182" max="7182" width="11.125" style="445" bestFit="1" customWidth="1"/>
    <col min="7183" max="7414" width="10.625" style="445"/>
    <col min="7415" max="7422" width="0" style="445" hidden="1" customWidth="1"/>
    <col min="7423" max="7425" width="3.75" style="445" customWidth="1"/>
    <col min="7426" max="7426" width="12.75" style="445" customWidth="1"/>
    <col min="7427" max="7427" width="47.375" style="445" customWidth="1"/>
    <col min="7428" max="7428" width="0" style="445" hidden="1" customWidth="1"/>
    <col min="7429" max="7429" width="24.75" style="445" customWidth="1"/>
    <col min="7430" max="7430" width="14.75" style="445" customWidth="1"/>
    <col min="7431" max="7432" width="15.75" style="445" customWidth="1"/>
    <col min="7433" max="7433" width="11.75" style="445" customWidth="1"/>
    <col min="7434" max="7434" width="6.375" style="445" bestFit="1" customWidth="1"/>
    <col min="7435" max="7435" width="11.75" style="445" customWidth="1"/>
    <col min="7436" max="7436" width="0" style="445" hidden="1" customWidth="1"/>
    <col min="7437" max="7437" width="3.75" style="445" customWidth="1"/>
    <col min="7438" max="7438" width="11.125" style="445" bestFit="1" customWidth="1"/>
    <col min="7439" max="7670" width="10.625" style="445"/>
    <col min="7671" max="7678" width="0" style="445" hidden="1" customWidth="1"/>
    <col min="7679" max="7681" width="3.75" style="445" customWidth="1"/>
    <col min="7682" max="7682" width="12.75" style="445" customWidth="1"/>
    <col min="7683" max="7683" width="47.375" style="445" customWidth="1"/>
    <col min="7684" max="7684" width="0" style="445" hidden="1" customWidth="1"/>
    <col min="7685" max="7685" width="24.75" style="445" customWidth="1"/>
    <col min="7686" max="7686" width="14.75" style="445" customWidth="1"/>
    <col min="7687" max="7688" width="15.75" style="445" customWidth="1"/>
    <col min="7689" max="7689" width="11.75" style="445" customWidth="1"/>
    <col min="7690" max="7690" width="6.375" style="445" bestFit="1" customWidth="1"/>
    <col min="7691" max="7691" width="11.75" style="445" customWidth="1"/>
    <col min="7692" max="7692" width="0" style="445" hidden="1" customWidth="1"/>
    <col min="7693" max="7693" width="3.75" style="445" customWidth="1"/>
    <col min="7694" max="7694" width="11.125" style="445" bestFit="1" customWidth="1"/>
    <col min="7695" max="7926" width="10.625" style="445"/>
    <col min="7927" max="7934" width="0" style="445" hidden="1" customWidth="1"/>
    <col min="7935" max="7937" width="3.75" style="445" customWidth="1"/>
    <col min="7938" max="7938" width="12.75" style="445" customWidth="1"/>
    <col min="7939" max="7939" width="47.375" style="445" customWidth="1"/>
    <col min="7940" max="7940" width="0" style="445" hidden="1" customWidth="1"/>
    <col min="7941" max="7941" width="24.75" style="445" customWidth="1"/>
    <col min="7942" max="7942" width="14.75" style="445" customWidth="1"/>
    <col min="7943" max="7944" width="15.75" style="445" customWidth="1"/>
    <col min="7945" max="7945" width="11.75" style="445" customWidth="1"/>
    <col min="7946" max="7946" width="6.375" style="445" bestFit="1" customWidth="1"/>
    <col min="7947" max="7947" width="11.75" style="445" customWidth="1"/>
    <col min="7948" max="7948" width="0" style="445" hidden="1" customWidth="1"/>
    <col min="7949" max="7949" width="3.75" style="445" customWidth="1"/>
    <col min="7950" max="7950" width="11.125" style="445" bestFit="1" customWidth="1"/>
    <col min="7951" max="8182" width="10.625" style="445"/>
    <col min="8183" max="8190" width="0" style="445" hidden="1" customWidth="1"/>
    <col min="8191" max="8193" width="3.75" style="445" customWidth="1"/>
    <col min="8194" max="8194" width="12.75" style="445" customWidth="1"/>
    <col min="8195" max="8195" width="47.375" style="445" customWidth="1"/>
    <col min="8196" max="8196" width="0" style="445" hidden="1" customWidth="1"/>
    <col min="8197" max="8197" width="24.75" style="445" customWidth="1"/>
    <col min="8198" max="8198" width="14.75" style="445" customWidth="1"/>
    <col min="8199" max="8200" width="15.75" style="445" customWidth="1"/>
    <col min="8201" max="8201" width="11.75" style="445" customWidth="1"/>
    <col min="8202" max="8202" width="6.375" style="445" bestFit="1" customWidth="1"/>
    <col min="8203" max="8203" width="11.75" style="445" customWidth="1"/>
    <col min="8204" max="8204" width="0" style="445" hidden="1" customWidth="1"/>
    <col min="8205" max="8205" width="3.75" style="445" customWidth="1"/>
    <col min="8206" max="8206" width="11.125" style="445" bestFit="1" customWidth="1"/>
    <col min="8207" max="8438" width="10.625" style="445"/>
    <col min="8439" max="8446" width="0" style="445" hidden="1" customWidth="1"/>
    <col min="8447" max="8449" width="3.75" style="445" customWidth="1"/>
    <col min="8450" max="8450" width="12.75" style="445" customWidth="1"/>
    <col min="8451" max="8451" width="47.375" style="445" customWidth="1"/>
    <col min="8452" max="8452" width="0" style="445" hidden="1" customWidth="1"/>
    <col min="8453" max="8453" width="24.75" style="445" customWidth="1"/>
    <col min="8454" max="8454" width="14.75" style="445" customWidth="1"/>
    <col min="8455" max="8456" width="15.75" style="445" customWidth="1"/>
    <col min="8457" max="8457" width="11.75" style="445" customWidth="1"/>
    <col min="8458" max="8458" width="6.375" style="445" bestFit="1" customWidth="1"/>
    <col min="8459" max="8459" width="11.75" style="445" customWidth="1"/>
    <col min="8460" max="8460" width="0" style="445" hidden="1" customWidth="1"/>
    <col min="8461" max="8461" width="3.75" style="445" customWidth="1"/>
    <col min="8462" max="8462" width="11.125" style="445" bestFit="1" customWidth="1"/>
    <col min="8463" max="8694" width="10.625" style="445"/>
    <col min="8695" max="8702" width="0" style="445" hidden="1" customWidth="1"/>
    <col min="8703" max="8705" width="3.75" style="445" customWidth="1"/>
    <col min="8706" max="8706" width="12.75" style="445" customWidth="1"/>
    <col min="8707" max="8707" width="47.375" style="445" customWidth="1"/>
    <col min="8708" max="8708" width="0" style="445" hidden="1" customWidth="1"/>
    <col min="8709" max="8709" width="24.75" style="445" customWidth="1"/>
    <col min="8710" max="8710" width="14.75" style="445" customWidth="1"/>
    <col min="8711" max="8712" width="15.75" style="445" customWidth="1"/>
    <col min="8713" max="8713" width="11.75" style="445" customWidth="1"/>
    <col min="8714" max="8714" width="6.375" style="445" bestFit="1" customWidth="1"/>
    <col min="8715" max="8715" width="11.75" style="445" customWidth="1"/>
    <col min="8716" max="8716" width="0" style="445" hidden="1" customWidth="1"/>
    <col min="8717" max="8717" width="3.75" style="445" customWidth="1"/>
    <col min="8718" max="8718" width="11.125" style="445" bestFit="1" customWidth="1"/>
    <col min="8719" max="8950" width="10.625" style="445"/>
    <col min="8951" max="8958" width="0" style="445" hidden="1" customWidth="1"/>
    <col min="8959" max="8961" width="3.75" style="445" customWidth="1"/>
    <col min="8962" max="8962" width="12.75" style="445" customWidth="1"/>
    <col min="8963" max="8963" width="47.375" style="445" customWidth="1"/>
    <col min="8964" max="8964" width="0" style="445" hidden="1" customWidth="1"/>
    <col min="8965" max="8965" width="24.75" style="445" customWidth="1"/>
    <col min="8966" max="8966" width="14.75" style="445" customWidth="1"/>
    <col min="8967" max="8968" width="15.75" style="445" customWidth="1"/>
    <col min="8969" max="8969" width="11.75" style="445" customWidth="1"/>
    <col min="8970" max="8970" width="6.375" style="445" bestFit="1" customWidth="1"/>
    <col min="8971" max="8971" width="11.75" style="445" customWidth="1"/>
    <col min="8972" max="8972" width="0" style="445" hidden="1" customWidth="1"/>
    <col min="8973" max="8973" width="3.75" style="445" customWidth="1"/>
    <col min="8974" max="8974" width="11.125" style="445" bestFit="1" customWidth="1"/>
    <col min="8975" max="9206" width="10.625" style="445"/>
    <col min="9207" max="9214" width="0" style="445" hidden="1" customWidth="1"/>
    <col min="9215" max="9217" width="3.75" style="445" customWidth="1"/>
    <col min="9218" max="9218" width="12.75" style="445" customWidth="1"/>
    <col min="9219" max="9219" width="47.375" style="445" customWidth="1"/>
    <col min="9220" max="9220" width="0" style="445" hidden="1" customWidth="1"/>
    <col min="9221" max="9221" width="24.75" style="445" customWidth="1"/>
    <col min="9222" max="9222" width="14.75" style="445" customWidth="1"/>
    <col min="9223" max="9224" width="15.75" style="445" customWidth="1"/>
    <col min="9225" max="9225" width="11.75" style="445" customWidth="1"/>
    <col min="9226" max="9226" width="6.375" style="445" bestFit="1" customWidth="1"/>
    <col min="9227" max="9227" width="11.75" style="445" customWidth="1"/>
    <col min="9228" max="9228" width="0" style="445" hidden="1" customWidth="1"/>
    <col min="9229" max="9229" width="3.75" style="445" customWidth="1"/>
    <col min="9230" max="9230" width="11.125" style="445" bestFit="1" customWidth="1"/>
    <col min="9231" max="9462" width="10.625" style="445"/>
    <col min="9463" max="9470" width="0" style="445" hidden="1" customWidth="1"/>
    <col min="9471" max="9473" width="3.75" style="445" customWidth="1"/>
    <col min="9474" max="9474" width="12.75" style="445" customWidth="1"/>
    <col min="9475" max="9475" width="47.375" style="445" customWidth="1"/>
    <col min="9476" max="9476" width="0" style="445" hidden="1" customWidth="1"/>
    <col min="9477" max="9477" width="24.75" style="445" customWidth="1"/>
    <col min="9478" max="9478" width="14.75" style="445" customWidth="1"/>
    <col min="9479" max="9480" width="15.75" style="445" customWidth="1"/>
    <col min="9481" max="9481" width="11.75" style="445" customWidth="1"/>
    <col min="9482" max="9482" width="6.375" style="445" bestFit="1" customWidth="1"/>
    <col min="9483" max="9483" width="11.75" style="445" customWidth="1"/>
    <col min="9484" max="9484" width="0" style="445" hidden="1" customWidth="1"/>
    <col min="9485" max="9485" width="3.75" style="445" customWidth="1"/>
    <col min="9486" max="9486" width="11.125" style="445" bestFit="1" customWidth="1"/>
    <col min="9487" max="9718" width="10.625" style="445"/>
    <col min="9719" max="9726" width="0" style="445" hidden="1" customWidth="1"/>
    <col min="9727" max="9729" width="3.75" style="445" customWidth="1"/>
    <col min="9730" max="9730" width="12.75" style="445" customWidth="1"/>
    <col min="9731" max="9731" width="47.375" style="445" customWidth="1"/>
    <col min="9732" max="9732" width="0" style="445" hidden="1" customWidth="1"/>
    <col min="9733" max="9733" width="24.75" style="445" customWidth="1"/>
    <col min="9734" max="9734" width="14.75" style="445" customWidth="1"/>
    <col min="9735" max="9736" width="15.75" style="445" customWidth="1"/>
    <col min="9737" max="9737" width="11.75" style="445" customWidth="1"/>
    <col min="9738" max="9738" width="6.375" style="445" bestFit="1" customWidth="1"/>
    <col min="9739" max="9739" width="11.75" style="445" customWidth="1"/>
    <col min="9740" max="9740" width="0" style="445" hidden="1" customWidth="1"/>
    <col min="9741" max="9741" width="3.75" style="445" customWidth="1"/>
    <col min="9742" max="9742" width="11.125" style="445" bestFit="1" customWidth="1"/>
    <col min="9743" max="9974" width="10.625" style="445"/>
    <col min="9975" max="9982" width="0" style="445" hidden="1" customWidth="1"/>
    <col min="9983" max="9985" width="3.75" style="445" customWidth="1"/>
    <col min="9986" max="9986" width="12.75" style="445" customWidth="1"/>
    <col min="9987" max="9987" width="47.375" style="445" customWidth="1"/>
    <col min="9988" max="9988" width="0" style="445" hidden="1" customWidth="1"/>
    <col min="9989" max="9989" width="24.75" style="445" customWidth="1"/>
    <col min="9990" max="9990" width="14.75" style="445" customWidth="1"/>
    <col min="9991" max="9992" width="15.75" style="445" customWidth="1"/>
    <col min="9993" max="9993" width="11.75" style="445" customWidth="1"/>
    <col min="9994" max="9994" width="6.375" style="445" bestFit="1" customWidth="1"/>
    <col min="9995" max="9995" width="11.75" style="445" customWidth="1"/>
    <col min="9996" max="9996" width="0" style="445" hidden="1" customWidth="1"/>
    <col min="9997" max="9997" width="3.75" style="445" customWidth="1"/>
    <col min="9998" max="9998" width="11.125" style="445" bestFit="1" customWidth="1"/>
    <col min="9999" max="10230" width="10.625" style="445"/>
    <col min="10231" max="10238" width="0" style="445" hidden="1" customWidth="1"/>
    <col min="10239" max="10241" width="3.75" style="445" customWidth="1"/>
    <col min="10242" max="10242" width="12.75" style="445" customWidth="1"/>
    <col min="10243" max="10243" width="47.375" style="445" customWidth="1"/>
    <col min="10244" max="10244" width="0" style="445" hidden="1" customWidth="1"/>
    <col min="10245" max="10245" width="24.75" style="445" customWidth="1"/>
    <col min="10246" max="10246" width="14.75" style="445" customWidth="1"/>
    <col min="10247" max="10248" width="15.75" style="445" customWidth="1"/>
    <col min="10249" max="10249" width="11.75" style="445" customWidth="1"/>
    <col min="10250" max="10250" width="6.375" style="445" bestFit="1" customWidth="1"/>
    <col min="10251" max="10251" width="11.75" style="445" customWidth="1"/>
    <col min="10252" max="10252" width="0" style="445" hidden="1" customWidth="1"/>
    <col min="10253" max="10253" width="3.75" style="445" customWidth="1"/>
    <col min="10254" max="10254" width="11.125" style="445" bestFit="1" customWidth="1"/>
    <col min="10255" max="10486" width="10.625" style="445"/>
    <col min="10487" max="10494" width="0" style="445" hidden="1" customWidth="1"/>
    <col min="10495" max="10497" width="3.75" style="445" customWidth="1"/>
    <col min="10498" max="10498" width="12.75" style="445" customWidth="1"/>
    <col min="10499" max="10499" width="47.375" style="445" customWidth="1"/>
    <col min="10500" max="10500" width="0" style="445" hidden="1" customWidth="1"/>
    <col min="10501" max="10501" width="24.75" style="445" customWidth="1"/>
    <col min="10502" max="10502" width="14.75" style="445" customWidth="1"/>
    <col min="10503" max="10504" width="15.75" style="445" customWidth="1"/>
    <col min="10505" max="10505" width="11.75" style="445" customWidth="1"/>
    <col min="10506" max="10506" width="6.375" style="445" bestFit="1" customWidth="1"/>
    <col min="10507" max="10507" width="11.75" style="445" customWidth="1"/>
    <col min="10508" max="10508" width="0" style="445" hidden="1" customWidth="1"/>
    <col min="10509" max="10509" width="3.75" style="445" customWidth="1"/>
    <col min="10510" max="10510" width="11.125" style="445" bestFit="1" customWidth="1"/>
    <col min="10511" max="10742" width="10.625" style="445"/>
    <col min="10743" max="10750" width="0" style="445" hidden="1" customWidth="1"/>
    <col min="10751" max="10753" width="3.75" style="445" customWidth="1"/>
    <col min="10754" max="10754" width="12.75" style="445" customWidth="1"/>
    <col min="10755" max="10755" width="47.375" style="445" customWidth="1"/>
    <col min="10756" max="10756" width="0" style="445" hidden="1" customWidth="1"/>
    <col min="10757" max="10757" width="24.75" style="445" customWidth="1"/>
    <col min="10758" max="10758" width="14.75" style="445" customWidth="1"/>
    <col min="10759" max="10760" width="15.75" style="445" customWidth="1"/>
    <col min="10761" max="10761" width="11.75" style="445" customWidth="1"/>
    <col min="10762" max="10762" width="6.375" style="445" bestFit="1" customWidth="1"/>
    <col min="10763" max="10763" width="11.75" style="445" customWidth="1"/>
    <col min="10764" max="10764" width="0" style="445" hidden="1" customWidth="1"/>
    <col min="10765" max="10765" width="3.75" style="445" customWidth="1"/>
    <col min="10766" max="10766" width="11.125" style="445" bestFit="1" customWidth="1"/>
    <col min="10767" max="10998" width="10.625" style="445"/>
    <col min="10999" max="11006" width="0" style="445" hidden="1" customWidth="1"/>
    <col min="11007" max="11009" width="3.75" style="445" customWidth="1"/>
    <col min="11010" max="11010" width="12.75" style="445" customWidth="1"/>
    <col min="11011" max="11011" width="47.375" style="445" customWidth="1"/>
    <col min="11012" max="11012" width="0" style="445" hidden="1" customWidth="1"/>
    <col min="11013" max="11013" width="24.75" style="445" customWidth="1"/>
    <col min="11014" max="11014" width="14.75" style="445" customWidth="1"/>
    <col min="11015" max="11016" width="15.75" style="445" customWidth="1"/>
    <col min="11017" max="11017" width="11.75" style="445" customWidth="1"/>
    <col min="11018" max="11018" width="6.375" style="445" bestFit="1" customWidth="1"/>
    <col min="11019" max="11019" width="11.75" style="445" customWidth="1"/>
    <col min="11020" max="11020" width="0" style="445" hidden="1" customWidth="1"/>
    <col min="11021" max="11021" width="3.75" style="445" customWidth="1"/>
    <col min="11022" max="11022" width="11.125" style="445" bestFit="1" customWidth="1"/>
    <col min="11023" max="11254" width="10.625" style="445"/>
    <col min="11255" max="11262" width="0" style="445" hidden="1" customWidth="1"/>
    <col min="11263" max="11265" width="3.75" style="445" customWidth="1"/>
    <col min="11266" max="11266" width="12.75" style="445" customWidth="1"/>
    <col min="11267" max="11267" width="47.375" style="445" customWidth="1"/>
    <col min="11268" max="11268" width="0" style="445" hidden="1" customWidth="1"/>
    <col min="11269" max="11269" width="24.75" style="445" customWidth="1"/>
    <col min="11270" max="11270" width="14.75" style="445" customWidth="1"/>
    <col min="11271" max="11272" width="15.75" style="445" customWidth="1"/>
    <col min="11273" max="11273" width="11.75" style="445" customWidth="1"/>
    <col min="11274" max="11274" width="6.375" style="445" bestFit="1" customWidth="1"/>
    <col min="11275" max="11275" width="11.75" style="445" customWidth="1"/>
    <col min="11276" max="11276" width="0" style="445" hidden="1" customWidth="1"/>
    <col min="11277" max="11277" width="3.75" style="445" customWidth="1"/>
    <col min="11278" max="11278" width="11.125" style="445" bestFit="1" customWidth="1"/>
    <col min="11279" max="11510" width="10.625" style="445"/>
    <col min="11511" max="11518" width="0" style="445" hidden="1" customWidth="1"/>
    <col min="11519" max="11521" width="3.75" style="445" customWidth="1"/>
    <col min="11522" max="11522" width="12.75" style="445" customWidth="1"/>
    <col min="11523" max="11523" width="47.375" style="445" customWidth="1"/>
    <col min="11524" max="11524" width="0" style="445" hidden="1" customWidth="1"/>
    <col min="11525" max="11525" width="24.75" style="445" customWidth="1"/>
    <col min="11526" max="11526" width="14.75" style="445" customWidth="1"/>
    <col min="11527" max="11528" width="15.75" style="445" customWidth="1"/>
    <col min="11529" max="11529" width="11.75" style="445" customWidth="1"/>
    <col min="11530" max="11530" width="6.375" style="445" bestFit="1" customWidth="1"/>
    <col min="11531" max="11531" width="11.75" style="445" customWidth="1"/>
    <col min="11532" max="11532" width="0" style="445" hidden="1" customWidth="1"/>
    <col min="11533" max="11533" width="3.75" style="445" customWidth="1"/>
    <col min="11534" max="11534" width="11.125" style="445" bestFit="1" customWidth="1"/>
    <col min="11535" max="11766" width="10.625" style="445"/>
    <col min="11767" max="11774" width="0" style="445" hidden="1" customWidth="1"/>
    <col min="11775" max="11777" width="3.75" style="445" customWidth="1"/>
    <col min="11778" max="11778" width="12.75" style="445" customWidth="1"/>
    <col min="11779" max="11779" width="47.375" style="445" customWidth="1"/>
    <col min="11780" max="11780" width="0" style="445" hidden="1" customWidth="1"/>
    <col min="11781" max="11781" width="24.75" style="445" customWidth="1"/>
    <col min="11782" max="11782" width="14.75" style="445" customWidth="1"/>
    <col min="11783" max="11784" width="15.75" style="445" customWidth="1"/>
    <col min="11785" max="11785" width="11.75" style="445" customWidth="1"/>
    <col min="11786" max="11786" width="6.375" style="445" bestFit="1" customWidth="1"/>
    <col min="11787" max="11787" width="11.75" style="445" customWidth="1"/>
    <col min="11788" max="11788" width="0" style="445" hidden="1" customWidth="1"/>
    <col min="11789" max="11789" width="3.75" style="445" customWidth="1"/>
    <col min="11790" max="11790" width="11.125" style="445" bestFit="1" customWidth="1"/>
    <col min="11791" max="12022" width="10.625" style="445"/>
    <col min="12023" max="12030" width="0" style="445" hidden="1" customWidth="1"/>
    <col min="12031" max="12033" width="3.75" style="445" customWidth="1"/>
    <col min="12034" max="12034" width="12.75" style="445" customWidth="1"/>
    <col min="12035" max="12035" width="47.375" style="445" customWidth="1"/>
    <col min="12036" max="12036" width="0" style="445" hidden="1" customWidth="1"/>
    <col min="12037" max="12037" width="24.75" style="445" customWidth="1"/>
    <col min="12038" max="12038" width="14.75" style="445" customWidth="1"/>
    <col min="12039" max="12040" width="15.75" style="445" customWidth="1"/>
    <col min="12041" max="12041" width="11.75" style="445" customWidth="1"/>
    <col min="12042" max="12042" width="6.375" style="445" bestFit="1" customWidth="1"/>
    <col min="12043" max="12043" width="11.75" style="445" customWidth="1"/>
    <col min="12044" max="12044" width="0" style="445" hidden="1" customWidth="1"/>
    <col min="12045" max="12045" width="3.75" style="445" customWidth="1"/>
    <col min="12046" max="12046" width="11.125" style="445" bestFit="1" customWidth="1"/>
    <col min="12047" max="12278" width="10.625" style="445"/>
    <col min="12279" max="12286" width="0" style="445" hidden="1" customWidth="1"/>
    <col min="12287" max="12289" width="3.75" style="445" customWidth="1"/>
    <col min="12290" max="12290" width="12.75" style="445" customWidth="1"/>
    <col min="12291" max="12291" width="47.375" style="445" customWidth="1"/>
    <col min="12292" max="12292" width="0" style="445" hidden="1" customWidth="1"/>
    <col min="12293" max="12293" width="24.75" style="445" customWidth="1"/>
    <col min="12294" max="12294" width="14.75" style="445" customWidth="1"/>
    <col min="12295" max="12296" width="15.75" style="445" customWidth="1"/>
    <col min="12297" max="12297" width="11.75" style="445" customWidth="1"/>
    <col min="12298" max="12298" width="6.375" style="445" bestFit="1" customWidth="1"/>
    <col min="12299" max="12299" width="11.75" style="445" customWidth="1"/>
    <col min="12300" max="12300" width="0" style="445" hidden="1" customWidth="1"/>
    <col min="12301" max="12301" width="3.75" style="445" customWidth="1"/>
    <col min="12302" max="12302" width="11.125" style="445" bestFit="1" customWidth="1"/>
    <col min="12303" max="12534" width="10.625" style="445"/>
    <col min="12535" max="12542" width="0" style="445" hidden="1" customWidth="1"/>
    <col min="12543" max="12545" width="3.75" style="445" customWidth="1"/>
    <col min="12546" max="12546" width="12.75" style="445" customWidth="1"/>
    <col min="12547" max="12547" width="47.375" style="445" customWidth="1"/>
    <col min="12548" max="12548" width="0" style="445" hidden="1" customWidth="1"/>
    <col min="12549" max="12549" width="24.75" style="445" customWidth="1"/>
    <col min="12550" max="12550" width="14.75" style="445" customWidth="1"/>
    <col min="12551" max="12552" width="15.75" style="445" customWidth="1"/>
    <col min="12553" max="12553" width="11.75" style="445" customWidth="1"/>
    <col min="12554" max="12554" width="6.375" style="445" bestFit="1" customWidth="1"/>
    <col min="12555" max="12555" width="11.75" style="445" customWidth="1"/>
    <col min="12556" max="12556" width="0" style="445" hidden="1" customWidth="1"/>
    <col min="12557" max="12557" width="3.75" style="445" customWidth="1"/>
    <col min="12558" max="12558" width="11.125" style="445" bestFit="1" customWidth="1"/>
    <col min="12559" max="12790" width="10.625" style="445"/>
    <col min="12791" max="12798" width="0" style="445" hidden="1" customWidth="1"/>
    <col min="12799" max="12801" width="3.75" style="445" customWidth="1"/>
    <col min="12802" max="12802" width="12.75" style="445" customWidth="1"/>
    <col min="12803" max="12803" width="47.375" style="445" customWidth="1"/>
    <col min="12804" max="12804" width="0" style="445" hidden="1" customWidth="1"/>
    <col min="12805" max="12805" width="24.75" style="445" customWidth="1"/>
    <col min="12806" max="12806" width="14.75" style="445" customWidth="1"/>
    <col min="12807" max="12808" width="15.75" style="445" customWidth="1"/>
    <col min="12809" max="12809" width="11.75" style="445" customWidth="1"/>
    <col min="12810" max="12810" width="6.375" style="445" bestFit="1" customWidth="1"/>
    <col min="12811" max="12811" width="11.75" style="445" customWidth="1"/>
    <col min="12812" max="12812" width="0" style="445" hidden="1" customWidth="1"/>
    <col min="12813" max="12813" width="3.75" style="445" customWidth="1"/>
    <col min="12814" max="12814" width="11.125" style="445" bestFit="1" customWidth="1"/>
    <col min="12815" max="13046" width="10.625" style="445"/>
    <col min="13047" max="13054" width="0" style="445" hidden="1" customWidth="1"/>
    <col min="13055" max="13057" width="3.75" style="445" customWidth="1"/>
    <col min="13058" max="13058" width="12.75" style="445" customWidth="1"/>
    <col min="13059" max="13059" width="47.375" style="445" customWidth="1"/>
    <col min="13060" max="13060" width="0" style="445" hidden="1" customWidth="1"/>
    <col min="13061" max="13061" width="24.75" style="445" customWidth="1"/>
    <col min="13062" max="13062" width="14.75" style="445" customWidth="1"/>
    <col min="13063" max="13064" width="15.75" style="445" customWidth="1"/>
    <col min="13065" max="13065" width="11.75" style="445" customWidth="1"/>
    <col min="13066" max="13066" width="6.375" style="445" bestFit="1" customWidth="1"/>
    <col min="13067" max="13067" width="11.75" style="445" customWidth="1"/>
    <col min="13068" max="13068" width="0" style="445" hidden="1" customWidth="1"/>
    <col min="13069" max="13069" width="3.75" style="445" customWidth="1"/>
    <col min="13070" max="13070" width="11.125" style="445" bestFit="1" customWidth="1"/>
    <col min="13071" max="13302" width="10.625" style="445"/>
    <col min="13303" max="13310" width="0" style="445" hidden="1" customWidth="1"/>
    <col min="13311" max="13313" width="3.75" style="445" customWidth="1"/>
    <col min="13314" max="13314" width="12.75" style="445" customWidth="1"/>
    <col min="13315" max="13315" width="47.375" style="445" customWidth="1"/>
    <col min="13316" max="13316" width="0" style="445" hidden="1" customWidth="1"/>
    <col min="13317" max="13317" width="24.75" style="445" customWidth="1"/>
    <col min="13318" max="13318" width="14.75" style="445" customWidth="1"/>
    <col min="13319" max="13320" width="15.75" style="445" customWidth="1"/>
    <col min="13321" max="13321" width="11.75" style="445" customWidth="1"/>
    <col min="13322" max="13322" width="6.375" style="445" bestFit="1" customWidth="1"/>
    <col min="13323" max="13323" width="11.75" style="445" customWidth="1"/>
    <col min="13324" max="13324" width="0" style="445" hidden="1" customWidth="1"/>
    <col min="13325" max="13325" width="3.75" style="445" customWidth="1"/>
    <col min="13326" max="13326" width="11.125" style="445" bestFit="1" customWidth="1"/>
    <col min="13327" max="13558" width="10.625" style="445"/>
    <col min="13559" max="13566" width="0" style="445" hidden="1" customWidth="1"/>
    <col min="13567" max="13569" width="3.75" style="445" customWidth="1"/>
    <col min="13570" max="13570" width="12.75" style="445" customWidth="1"/>
    <col min="13571" max="13571" width="47.375" style="445" customWidth="1"/>
    <col min="13572" max="13572" width="0" style="445" hidden="1" customWidth="1"/>
    <col min="13573" max="13573" width="24.75" style="445" customWidth="1"/>
    <col min="13574" max="13574" width="14.75" style="445" customWidth="1"/>
    <col min="13575" max="13576" width="15.75" style="445" customWidth="1"/>
    <col min="13577" max="13577" width="11.75" style="445" customWidth="1"/>
    <col min="13578" max="13578" width="6.375" style="445" bestFit="1" customWidth="1"/>
    <col min="13579" max="13579" width="11.75" style="445" customWidth="1"/>
    <col min="13580" max="13580" width="0" style="445" hidden="1" customWidth="1"/>
    <col min="13581" max="13581" width="3.75" style="445" customWidth="1"/>
    <col min="13582" max="13582" width="11.125" style="445" bestFit="1" customWidth="1"/>
    <col min="13583" max="13814" width="10.625" style="445"/>
    <col min="13815" max="13822" width="0" style="445" hidden="1" customWidth="1"/>
    <col min="13823" max="13825" width="3.75" style="445" customWidth="1"/>
    <col min="13826" max="13826" width="12.75" style="445" customWidth="1"/>
    <col min="13827" max="13827" width="47.375" style="445" customWidth="1"/>
    <col min="13828" max="13828" width="0" style="445" hidden="1" customWidth="1"/>
    <col min="13829" max="13829" width="24.75" style="445" customWidth="1"/>
    <col min="13830" max="13830" width="14.75" style="445" customWidth="1"/>
    <col min="13831" max="13832" width="15.75" style="445" customWidth="1"/>
    <col min="13833" max="13833" width="11.75" style="445" customWidth="1"/>
    <col min="13834" max="13834" width="6.375" style="445" bestFit="1" customWidth="1"/>
    <col min="13835" max="13835" width="11.75" style="445" customWidth="1"/>
    <col min="13836" max="13836" width="0" style="445" hidden="1" customWidth="1"/>
    <col min="13837" max="13837" width="3.75" style="445" customWidth="1"/>
    <col min="13838" max="13838" width="11.125" style="445" bestFit="1" customWidth="1"/>
    <col min="13839" max="14070" width="10.625" style="445"/>
    <col min="14071" max="14078" width="0" style="445" hidden="1" customWidth="1"/>
    <col min="14079" max="14081" width="3.75" style="445" customWidth="1"/>
    <col min="14082" max="14082" width="12.75" style="445" customWidth="1"/>
    <col min="14083" max="14083" width="47.375" style="445" customWidth="1"/>
    <col min="14084" max="14084" width="0" style="445" hidden="1" customWidth="1"/>
    <col min="14085" max="14085" width="24.75" style="445" customWidth="1"/>
    <col min="14086" max="14086" width="14.75" style="445" customWidth="1"/>
    <col min="14087" max="14088" width="15.75" style="445" customWidth="1"/>
    <col min="14089" max="14089" width="11.75" style="445" customWidth="1"/>
    <col min="14090" max="14090" width="6.375" style="445" bestFit="1" customWidth="1"/>
    <col min="14091" max="14091" width="11.75" style="445" customWidth="1"/>
    <col min="14092" max="14092" width="0" style="445" hidden="1" customWidth="1"/>
    <col min="14093" max="14093" width="3.75" style="445" customWidth="1"/>
    <col min="14094" max="14094" width="11.125" style="445" bestFit="1" customWidth="1"/>
    <col min="14095" max="14326" width="10.625" style="445"/>
    <col min="14327" max="14334" width="0" style="445" hidden="1" customWidth="1"/>
    <col min="14335" max="14337" width="3.75" style="445" customWidth="1"/>
    <col min="14338" max="14338" width="12.75" style="445" customWidth="1"/>
    <col min="14339" max="14339" width="47.375" style="445" customWidth="1"/>
    <col min="14340" max="14340" width="0" style="445" hidden="1" customWidth="1"/>
    <col min="14341" max="14341" width="24.75" style="445" customWidth="1"/>
    <col min="14342" max="14342" width="14.75" style="445" customWidth="1"/>
    <col min="14343" max="14344" width="15.75" style="445" customWidth="1"/>
    <col min="14345" max="14345" width="11.75" style="445" customWidth="1"/>
    <col min="14346" max="14346" width="6.375" style="445" bestFit="1" customWidth="1"/>
    <col min="14347" max="14347" width="11.75" style="445" customWidth="1"/>
    <col min="14348" max="14348" width="0" style="445" hidden="1" customWidth="1"/>
    <col min="14349" max="14349" width="3.75" style="445" customWidth="1"/>
    <col min="14350" max="14350" width="11.125" style="445" bestFit="1" customWidth="1"/>
    <col min="14351" max="14582" width="10.625" style="445"/>
    <col min="14583" max="14590" width="0" style="445" hidden="1" customWidth="1"/>
    <col min="14591" max="14593" width="3.75" style="445" customWidth="1"/>
    <col min="14594" max="14594" width="12.75" style="445" customWidth="1"/>
    <col min="14595" max="14595" width="47.375" style="445" customWidth="1"/>
    <col min="14596" max="14596" width="0" style="445" hidden="1" customWidth="1"/>
    <col min="14597" max="14597" width="24.75" style="445" customWidth="1"/>
    <col min="14598" max="14598" width="14.75" style="445" customWidth="1"/>
    <col min="14599" max="14600" width="15.75" style="445" customWidth="1"/>
    <col min="14601" max="14601" width="11.75" style="445" customWidth="1"/>
    <col min="14602" max="14602" width="6.375" style="445" bestFit="1" customWidth="1"/>
    <col min="14603" max="14603" width="11.75" style="445" customWidth="1"/>
    <col min="14604" max="14604" width="0" style="445" hidden="1" customWidth="1"/>
    <col min="14605" max="14605" width="3.75" style="445" customWidth="1"/>
    <col min="14606" max="14606" width="11.125" style="445" bestFit="1" customWidth="1"/>
    <col min="14607" max="14838" width="10.625" style="445"/>
    <col min="14839" max="14846" width="0" style="445" hidden="1" customWidth="1"/>
    <col min="14847" max="14849" width="3.75" style="445" customWidth="1"/>
    <col min="14850" max="14850" width="12.75" style="445" customWidth="1"/>
    <col min="14851" max="14851" width="47.375" style="445" customWidth="1"/>
    <col min="14852" max="14852" width="0" style="445" hidden="1" customWidth="1"/>
    <col min="14853" max="14853" width="24.75" style="445" customWidth="1"/>
    <col min="14854" max="14854" width="14.75" style="445" customWidth="1"/>
    <col min="14855" max="14856" width="15.75" style="445" customWidth="1"/>
    <col min="14857" max="14857" width="11.75" style="445" customWidth="1"/>
    <col min="14858" max="14858" width="6.375" style="445" bestFit="1" customWidth="1"/>
    <col min="14859" max="14859" width="11.75" style="445" customWidth="1"/>
    <col min="14860" max="14860" width="0" style="445" hidden="1" customWidth="1"/>
    <col min="14861" max="14861" width="3.75" style="445" customWidth="1"/>
    <col min="14862" max="14862" width="11.125" style="445" bestFit="1" customWidth="1"/>
    <col min="14863" max="15094" width="10.625" style="445"/>
    <col min="15095" max="15102" width="0" style="445" hidden="1" customWidth="1"/>
    <col min="15103" max="15105" width="3.75" style="445" customWidth="1"/>
    <col min="15106" max="15106" width="12.75" style="445" customWidth="1"/>
    <col min="15107" max="15107" width="47.375" style="445" customWidth="1"/>
    <col min="15108" max="15108" width="0" style="445" hidden="1" customWidth="1"/>
    <col min="15109" max="15109" width="24.75" style="445" customWidth="1"/>
    <col min="15110" max="15110" width="14.75" style="445" customWidth="1"/>
    <col min="15111" max="15112" width="15.75" style="445" customWidth="1"/>
    <col min="15113" max="15113" width="11.75" style="445" customWidth="1"/>
    <col min="15114" max="15114" width="6.375" style="445" bestFit="1" customWidth="1"/>
    <col min="15115" max="15115" width="11.75" style="445" customWidth="1"/>
    <col min="15116" max="15116" width="0" style="445" hidden="1" customWidth="1"/>
    <col min="15117" max="15117" width="3.75" style="445" customWidth="1"/>
    <col min="15118" max="15118" width="11.125" style="445" bestFit="1" customWidth="1"/>
    <col min="15119" max="15350" width="10.625" style="445"/>
    <col min="15351" max="15358" width="0" style="445" hidden="1" customWidth="1"/>
    <col min="15359" max="15361" width="3.75" style="445" customWidth="1"/>
    <col min="15362" max="15362" width="12.75" style="445" customWidth="1"/>
    <col min="15363" max="15363" width="47.375" style="445" customWidth="1"/>
    <col min="15364" max="15364" width="0" style="445" hidden="1" customWidth="1"/>
    <col min="15365" max="15365" width="24.75" style="445" customWidth="1"/>
    <col min="15366" max="15366" width="14.75" style="445" customWidth="1"/>
    <col min="15367" max="15368" width="15.75" style="445" customWidth="1"/>
    <col min="15369" max="15369" width="11.75" style="445" customWidth="1"/>
    <col min="15370" max="15370" width="6.375" style="445" bestFit="1" customWidth="1"/>
    <col min="15371" max="15371" width="11.75" style="445" customWidth="1"/>
    <col min="15372" max="15372" width="0" style="445" hidden="1" customWidth="1"/>
    <col min="15373" max="15373" width="3.75" style="445" customWidth="1"/>
    <col min="15374" max="15374" width="11.125" style="445" bestFit="1" customWidth="1"/>
    <col min="15375" max="15606" width="10.625" style="445"/>
    <col min="15607" max="15614" width="0" style="445" hidden="1" customWidth="1"/>
    <col min="15615" max="15617" width="3.75" style="445" customWidth="1"/>
    <col min="15618" max="15618" width="12.75" style="445" customWidth="1"/>
    <col min="15619" max="15619" width="47.375" style="445" customWidth="1"/>
    <col min="15620" max="15620" width="0" style="445" hidden="1" customWidth="1"/>
    <col min="15621" max="15621" width="24.75" style="445" customWidth="1"/>
    <col min="15622" max="15622" width="14.75" style="445" customWidth="1"/>
    <col min="15623" max="15624" width="15.75" style="445" customWidth="1"/>
    <col min="15625" max="15625" width="11.75" style="445" customWidth="1"/>
    <col min="15626" max="15626" width="6.375" style="445" bestFit="1" customWidth="1"/>
    <col min="15627" max="15627" width="11.75" style="445" customWidth="1"/>
    <col min="15628" max="15628" width="0" style="445" hidden="1" customWidth="1"/>
    <col min="15629" max="15629" width="3.75" style="445" customWidth="1"/>
    <col min="15630" max="15630" width="11.125" style="445" bestFit="1" customWidth="1"/>
    <col min="15631" max="15862" width="10.625" style="445"/>
    <col min="15863" max="15870" width="0" style="445" hidden="1" customWidth="1"/>
    <col min="15871" max="15873" width="3.75" style="445" customWidth="1"/>
    <col min="15874" max="15874" width="12.75" style="445" customWidth="1"/>
    <col min="15875" max="15875" width="47.375" style="445" customWidth="1"/>
    <col min="15876" max="15876" width="0" style="445" hidden="1" customWidth="1"/>
    <col min="15877" max="15877" width="24.75" style="445" customWidth="1"/>
    <col min="15878" max="15878" width="14.75" style="445" customWidth="1"/>
    <col min="15879" max="15880" width="15.75" style="445" customWidth="1"/>
    <col min="15881" max="15881" width="11.75" style="445" customWidth="1"/>
    <col min="15882" max="15882" width="6.375" style="445" bestFit="1" customWidth="1"/>
    <col min="15883" max="15883" width="11.75" style="445" customWidth="1"/>
    <col min="15884" max="15884" width="0" style="445" hidden="1" customWidth="1"/>
    <col min="15885" max="15885" width="3.75" style="445" customWidth="1"/>
    <col min="15886" max="15886" width="11.125" style="445" bestFit="1" customWidth="1"/>
    <col min="15887" max="16118" width="10.625" style="445"/>
    <col min="16119" max="16126" width="0" style="445" hidden="1" customWidth="1"/>
    <col min="16127" max="16129" width="3.75" style="445" customWidth="1"/>
    <col min="16130" max="16130" width="12.75" style="445" customWidth="1"/>
    <col min="16131" max="16131" width="47.375" style="445" customWidth="1"/>
    <col min="16132" max="16132" width="0" style="445" hidden="1" customWidth="1"/>
    <col min="16133" max="16133" width="24.75" style="445" customWidth="1"/>
    <col min="16134" max="16134" width="14.75" style="445" customWidth="1"/>
    <col min="16135" max="16136" width="15.75" style="445" customWidth="1"/>
    <col min="16137" max="16137" width="11.75" style="445" customWidth="1"/>
    <col min="16138" max="16138" width="6.375" style="445" bestFit="1" customWidth="1"/>
    <col min="16139" max="16139" width="11.75" style="445" customWidth="1"/>
    <col min="16140" max="16140" width="0" style="445" hidden="1" customWidth="1"/>
    <col min="16141" max="16141" width="3.75" style="445" customWidth="1"/>
    <col min="16142" max="16142" width="11.125" style="445" bestFit="1" customWidth="1"/>
    <col min="16143" max="16384" width="10.625" style="445"/>
  </cols>
  <sheetData>
    <row r="1" spans="1:29" hidden="1"/>
    <row r="2" spans="1:29" hidden="1"/>
    <row r="3" spans="1:29" hidden="1"/>
    <row r="4" spans="1:29" ht="2.95" customHeight="1">
      <c r="J4" s="450"/>
      <c r="K4" s="450"/>
      <c r="L4" s="446"/>
      <c r="M4" s="446"/>
      <c r="N4" s="446"/>
      <c r="O4" s="453"/>
      <c r="P4" s="453"/>
      <c r="Q4" s="453"/>
      <c r="R4" s="453"/>
      <c r="S4" s="453"/>
      <c r="T4" s="453"/>
      <c r="U4" s="453"/>
      <c r="V4" s="446"/>
    </row>
    <row r="5" spans="1:29" ht="22.6" customHeight="1">
      <c r="J5" s="450"/>
      <c r="K5" s="450"/>
      <c r="L5" s="1308" t="s">
        <v>744</v>
      </c>
      <c r="M5" s="1308"/>
      <c r="N5" s="1308"/>
      <c r="O5" s="1308"/>
      <c r="P5" s="1308"/>
      <c r="Q5" s="1308"/>
      <c r="R5" s="1308"/>
      <c r="S5" s="1308"/>
      <c r="T5" s="1308"/>
      <c r="U5" s="547"/>
      <c r="V5" s="466"/>
    </row>
    <row r="6" spans="1:29" ht="2.95" customHeight="1">
      <c r="J6" s="450"/>
      <c r="K6" s="450"/>
      <c r="L6" s="446"/>
      <c r="M6" s="446"/>
      <c r="N6" s="446"/>
      <c r="O6" s="449"/>
      <c r="P6" s="449"/>
      <c r="Q6" s="449"/>
      <c r="R6" s="449"/>
      <c r="S6" s="449"/>
      <c r="T6" s="449"/>
      <c r="U6" s="446"/>
    </row>
    <row r="7" spans="1:29" s="745" customFormat="1" ht="4.5999999999999996" hidden="1">
      <c r="A7" s="1120"/>
      <c r="B7" s="1120"/>
      <c r="C7" s="1120"/>
      <c r="D7" s="1120"/>
      <c r="E7" s="1120"/>
      <c r="F7" s="1120"/>
      <c r="G7" s="1120"/>
      <c r="H7" s="1120"/>
      <c r="L7" s="1170"/>
      <c r="M7" s="1045"/>
      <c r="O7" s="1284"/>
      <c r="P7" s="1284"/>
      <c r="Q7" s="1284"/>
      <c r="R7" s="1284"/>
      <c r="S7" s="1284"/>
      <c r="T7" s="1284"/>
      <c r="U7" s="779"/>
      <c r="V7" s="779"/>
      <c r="X7" s="1120"/>
      <c r="Y7" s="1120"/>
      <c r="Z7" s="1120"/>
      <c r="AA7" s="1120"/>
      <c r="AB7" s="1120"/>
    </row>
    <row r="8" spans="1:29" s="538" customFormat="1" ht="19">
      <c r="A8" s="558"/>
      <c r="B8" s="558"/>
      <c r="C8" s="558"/>
      <c r="D8" s="558"/>
      <c r="E8" s="558"/>
      <c r="F8" s="558"/>
      <c r="G8" s="558"/>
      <c r="H8" s="558"/>
      <c r="L8" s="468"/>
      <c r="M8" s="585" t="str">
        <f>"Дата подачи заявления об "&amp;IF(datePr_ch="","утверждении","изменении") &amp; " тарифов"</f>
        <v>Дата подачи заявления об утверждении тарифов</v>
      </c>
      <c r="N8" s="1124"/>
      <c r="O8" s="1285" t="str">
        <f>IF(datePr_ch="",IF(datePr="","",datePr),datePr_ch)</f>
        <v>26.04.2022</v>
      </c>
      <c r="P8" s="1285"/>
      <c r="Q8" s="1285"/>
      <c r="R8" s="1285"/>
      <c r="S8" s="1285"/>
      <c r="T8" s="1285"/>
      <c r="U8" s="634"/>
      <c r="Y8" s="960"/>
      <c r="Z8" s="558"/>
      <c r="AA8" s="558"/>
      <c r="AB8" s="558"/>
      <c r="AC8" s="558"/>
    </row>
    <row r="9" spans="1:29" s="460" customFormat="1" ht="19">
      <c r="A9" s="474"/>
      <c r="B9" s="474"/>
      <c r="C9" s="474"/>
      <c r="D9" s="474"/>
      <c r="E9" s="474"/>
      <c r="F9" s="474"/>
      <c r="G9" s="474"/>
      <c r="H9" s="474"/>
      <c r="L9" s="521"/>
      <c r="M9" s="585" t="str">
        <f>"Номер подачи заявления об "&amp;IF(numberPr_ch="","утверждении","изменении") &amp; " тарифов"</f>
        <v>Номер подачи заявления об утверждении тарифов</v>
      </c>
      <c r="N9" s="1124"/>
      <c r="O9" s="1285" t="str">
        <f>IF(numberPr_ch="",IF(numberPr="","",numberPr),numberPr_ch)</f>
        <v>945</v>
      </c>
      <c r="P9" s="1285"/>
      <c r="Q9" s="1285"/>
      <c r="R9" s="1285"/>
      <c r="S9" s="1285"/>
      <c r="T9" s="1285"/>
      <c r="U9" s="634"/>
      <c r="Y9" s="960"/>
      <c r="Z9" s="474"/>
      <c r="AA9" s="474"/>
      <c r="AB9" s="474"/>
      <c r="AC9" s="474"/>
    </row>
    <row r="10" spans="1:29" s="745" customFormat="1" ht="4.5999999999999996" hidden="1">
      <c r="A10" s="1120"/>
      <c r="B10" s="1120"/>
      <c r="C10" s="1120"/>
      <c r="D10" s="1120"/>
      <c r="E10" s="1120"/>
      <c r="F10" s="1120"/>
      <c r="G10" s="1120"/>
      <c r="H10" s="1120"/>
      <c r="L10" s="1170"/>
      <c r="M10" s="1045"/>
      <c r="O10" s="1284"/>
      <c r="P10" s="1284"/>
      <c r="Q10" s="1284"/>
      <c r="R10" s="1284"/>
      <c r="S10" s="1284"/>
      <c r="T10" s="1284"/>
      <c r="U10" s="779"/>
      <c r="V10" s="779"/>
      <c r="X10" s="1120"/>
      <c r="Y10" s="1120"/>
      <c r="Z10" s="1120"/>
      <c r="AA10" s="1120"/>
      <c r="AB10" s="1120"/>
    </row>
    <row r="11" spans="1:29" s="581" customFormat="1" ht="19" hidden="1">
      <c r="A11" s="582"/>
      <c r="B11" s="582"/>
      <c r="C11" s="582"/>
      <c r="D11" s="582"/>
      <c r="E11" s="582"/>
      <c r="F11" s="582"/>
      <c r="G11" s="582"/>
      <c r="H11" s="582"/>
      <c r="L11" s="714"/>
      <c r="M11" s="712"/>
      <c r="O11" s="711"/>
      <c r="P11" s="711"/>
      <c r="Q11" s="733" t="s">
        <v>635</v>
      </c>
      <c r="R11" s="733" t="s">
        <v>636</v>
      </c>
      <c r="S11" s="711"/>
      <c r="T11" s="711"/>
      <c r="U11" s="634"/>
      <c r="Y11" s="735"/>
      <c r="Z11" s="582"/>
      <c r="AA11" s="582"/>
      <c r="AB11" s="582"/>
      <c r="AC11" s="582"/>
    </row>
    <row r="12" spans="1:29" s="460" customFormat="1" ht="11.8" hidden="1">
      <c r="A12" s="474"/>
      <c r="B12" s="474"/>
      <c r="C12" s="474"/>
      <c r="D12" s="474"/>
      <c r="E12" s="474"/>
      <c r="F12" s="474"/>
      <c r="G12" s="474"/>
      <c r="H12" s="474"/>
      <c r="L12" s="1309"/>
      <c r="M12" s="1309"/>
      <c r="N12" s="457"/>
      <c r="O12" s="729"/>
      <c r="P12" s="729"/>
      <c r="Q12" s="729"/>
      <c r="R12" s="729"/>
      <c r="S12" s="729"/>
      <c r="T12" s="729"/>
      <c r="U12" s="455"/>
      <c r="V12" s="472" t="s">
        <v>371</v>
      </c>
      <c r="Y12" s="960"/>
      <c r="Z12" s="474"/>
      <c r="AA12" s="474"/>
      <c r="AB12" s="474"/>
      <c r="AC12" s="474"/>
    </row>
    <row r="13" spans="1:29" ht="15.05" customHeight="1">
      <c r="J13" s="450"/>
      <c r="K13" s="450"/>
      <c r="L13" s="446"/>
      <c r="M13" s="446"/>
      <c r="N13" s="446"/>
      <c r="O13" s="567"/>
      <c r="P13" s="567"/>
      <c r="Q13" s="1325"/>
      <c r="R13" s="1325"/>
      <c r="S13" s="1325"/>
      <c r="T13" s="1325"/>
      <c r="U13" s="1325"/>
      <c r="V13" s="1325"/>
    </row>
    <row r="14" spans="1:29">
      <c r="J14" s="450"/>
      <c r="K14" s="450"/>
      <c r="L14" s="1225" t="s">
        <v>445</v>
      </c>
      <c r="M14" s="1225"/>
      <c r="N14" s="1225"/>
      <c r="O14" s="1225"/>
      <c r="P14" s="1225"/>
      <c r="Q14" s="1225"/>
      <c r="R14" s="1225"/>
      <c r="S14" s="1225"/>
      <c r="T14" s="1225"/>
      <c r="U14" s="1225"/>
      <c r="V14" s="1225"/>
      <c r="W14" s="1225"/>
      <c r="X14" s="1225" t="s">
        <v>446</v>
      </c>
    </row>
    <row r="15" spans="1:29" ht="14.25" customHeight="1">
      <c r="J15" s="450"/>
      <c r="K15" s="450"/>
      <c r="L15" s="1292" t="s">
        <v>91</v>
      </c>
      <c r="M15" s="1292" t="s">
        <v>595</v>
      </c>
      <c r="N15" s="503"/>
      <c r="O15" s="1292" t="s">
        <v>596</v>
      </c>
      <c r="P15" s="1343" t="s">
        <v>597</v>
      </c>
      <c r="Q15" s="1343" t="s">
        <v>604</v>
      </c>
      <c r="R15" s="1343"/>
      <c r="S15" s="1343"/>
      <c r="T15" s="1343"/>
      <c r="U15" s="1343"/>
      <c r="V15" s="1292" t="s">
        <v>339</v>
      </c>
      <c r="W15" s="1324" t="s">
        <v>274</v>
      </c>
      <c r="X15" s="1225"/>
    </row>
    <row r="16" spans="1:29" s="492" customFormat="1" ht="25.55" customHeight="1">
      <c r="A16" s="553"/>
      <c r="B16" s="553"/>
      <c r="C16" s="553"/>
      <c r="D16" s="553"/>
      <c r="E16" s="553"/>
      <c r="F16" s="553"/>
      <c r="G16" s="559"/>
      <c r="H16" s="559"/>
      <c r="I16" s="500"/>
      <c r="J16" s="498"/>
      <c r="K16" s="498"/>
      <c r="L16" s="1292"/>
      <c r="M16" s="1292"/>
      <c r="N16" s="503"/>
      <c r="O16" s="1292"/>
      <c r="P16" s="1343"/>
      <c r="Q16" s="1343" t="s">
        <v>621</v>
      </c>
      <c r="R16" s="1343"/>
      <c r="S16" s="1332" t="s">
        <v>615</v>
      </c>
      <c r="T16" s="1332"/>
      <c r="U16" s="1332"/>
      <c r="V16" s="1292"/>
      <c r="W16" s="1324"/>
      <c r="X16" s="1225"/>
      <c r="Y16" s="955"/>
      <c r="Z16" s="553"/>
      <c r="AA16" s="553"/>
      <c r="AB16" s="553"/>
      <c r="AC16" s="553"/>
    </row>
    <row r="17" spans="1:29" ht="14.25" customHeight="1">
      <c r="J17" s="450"/>
      <c r="K17" s="450"/>
      <c r="L17" s="1292"/>
      <c r="M17" s="1292"/>
      <c r="N17" s="503"/>
      <c r="O17" s="1292"/>
      <c r="P17" s="1343"/>
      <c r="Q17" s="503" t="s">
        <v>619</v>
      </c>
      <c r="R17" s="503" t="s">
        <v>620</v>
      </c>
      <c r="S17" s="505" t="s">
        <v>273</v>
      </c>
      <c r="T17" s="1334" t="s">
        <v>272</v>
      </c>
      <c r="U17" s="1334"/>
      <c r="V17" s="1292"/>
      <c r="W17" s="1324"/>
      <c r="X17" s="1225"/>
    </row>
    <row r="18" spans="1:29">
      <c r="J18" s="450"/>
      <c r="K18" s="458">
        <v>1</v>
      </c>
      <c r="L18" s="447" t="s">
        <v>92</v>
      </c>
      <c r="M18" s="447" t="s">
        <v>48</v>
      </c>
      <c r="N18" s="465" t="s">
        <v>48</v>
      </c>
      <c r="O18" s="456">
        <f t="shared" ref="O18:T18" ca="1" si="0">OFFSET(O18,0,-1)+1</f>
        <v>3</v>
      </c>
      <c r="P18" s="456">
        <f t="shared" ca="1" si="0"/>
        <v>4</v>
      </c>
      <c r="Q18" s="456">
        <f t="shared" ca="1" si="0"/>
        <v>5</v>
      </c>
      <c r="R18" s="456">
        <f t="shared" ca="1" si="0"/>
        <v>6</v>
      </c>
      <c r="S18" s="456">
        <f t="shared" ca="1" si="0"/>
        <v>7</v>
      </c>
      <c r="T18" s="1344">
        <f t="shared" ca="1" si="0"/>
        <v>8</v>
      </c>
      <c r="U18" s="1344"/>
      <c r="V18" s="456">
        <f ca="1">OFFSET(V18,0,-2)+1</f>
        <v>9</v>
      </c>
      <c r="W18" s="492"/>
      <c r="X18" s="456">
        <f ca="1">OFFSET(X18,0,-2)+1</f>
        <v>10</v>
      </c>
    </row>
    <row r="19" spans="1:29" ht="23.6">
      <c r="A19" s="1311">
        <v>1</v>
      </c>
      <c r="B19" s="927"/>
      <c r="C19" s="927"/>
      <c r="D19" s="927"/>
      <c r="E19" s="927"/>
      <c r="F19" s="927"/>
      <c r="G19" s="928"/>
      <c r="H19" s="928"/>
      <c r="I19" s="930"/>
      <c r="J19" s="922"/>
      <c r="K19" s="922"/>
      <c r="L19" s="561">
        <f>mergeValue(A19)</f>
        <v>1</v>
      </c>
      <c r="M19" s="609" t="s">
        <v>19</v>
      </c>
      <c r="N19" s="548"/>
      <c r="O19" s="1323"/>
      <c r="P19" s="1323"/>
      <c r="Q19" s="1323"/>
      <c r="R19" s="1323"/>
      <c r="S19" s="1323"/>
      <c r="T19" s="1323"/>
      <c r="U19" s="1323"/>
      <c r="V19" s="1323"/>
      <c r="W19" s="1323"/>
      <c r="X19" s="549" t="s">
        <v>718</v>
      </c>
    </row>
    <row r="20" spans="1:29" ht="23.6">
      <c r="A20" s="1311"/>
      <c r="B20" s="1311">
        <v>1</v>
      </c>
      <c r="C20" s="927"/>
      <c r="D20" s="927"/>
      <c r="E20" s="927"/>
      <c r="F20" s="927"/>
      <c r="G20" s="932"/>
      <c r="H20" s="929"/>
      <c r="I20" s="934"/>
      <c r="J20" s="919"/>
      <c r="K20" s="918"/>
      <c r="L20" s="561" t="str">
        <f>mergeValue(A20) &amp;"."&amp; mergeValue(B20)</f>
        <v>1.1</v>
      </c>
      <c r="M20" s="515" t="s">
        <v>15</v>
      </c>
      <c r="N20" s="548"/>
      <c r="O20" s="1323"/>
      <c r="P20" s="1323"/>
      <c r="Q20" s="1323"/>
      <c r="R20" s="1323"/>
      <c r="S20" s="1323"/>
      <c r="T20" s="1323"/>
      <c r="U20" s="1323"/>
      <c r="V20" s="1323"/>
      <c r="W20" s="1323"/>
      <c r="X20" s="549" t="s">
        <v>459</v>
      </c>
    </row>
    <row r="21" spans="1:29" ht="23.6">
      <c r="A21" s="1311"/>
      <c r="B21" s="1311"/>
      <c r="C21" s="1311">
        <v>1</v>
      </c>
      <c r="D21" s="927"/>
      <c r="E21" s="927"/>
      <c r="F21" s="927"/>
      <c r="G21" s="932"/>
      <c r="H21" s="929"/>
      <c r="I21" s="935"/>
      <c r="J21" s="919"/>
      <c r="K21" s="918"/>
      <c r="L21" s="561" t="str">
        <f>mergeValue(A21) &amp;"."&amp; mergeValue(B21)&amp;"."&amp; mergeValue(C21)</f>
        <v>1.1.1</v>
      </c>
      <c r="M21" s="516" t="s">
        <v>7</v>
      </c>
      <c r="N21" s="548"/>
      <c r="O21" s="1323"/>
      <c r="P21" s="1323"/>
      <c r="Q21" s="1323"/>
      <c r="R21" s="1323"/>
      <c r="S21" s="1323"/>
      <c r="T21" s="1323"/>
      <c r="U21" s="1323"/>
      <c r="V21" s="1323"/>
      <c r="W21" s="1323"/>
      <c r="X21" s="549" t="s">
        <v>600</v>
      </c>
    </row>
    <row r="22" spans="1:29">
      <c r="A22" s="1311"/>
      <c r="B22" s="1311"/>
      <c r="C22" s="1311"/>
      <c r="D22" s="1311">
        <v>1</v>
      </c>
      <c r="E22" s="927"/>
      <c r="F22" s="927"/>
      <c r="G22" s="932"/>
      <c r="H22" s="929"/>
      <c r="I22" s="935"/>
      <c r="J22" s="933"/>
      <c r="K22" s="918"/>
      <c r="L22" s="561" t="str">
        <f>mergeValue(A22) &amp;"."&amp; mergeValue(B22)&amp;"."&amp; mergeValue(C22)&amp;"."&amp; mergeValue(D22)</f>
        <v>1.1.1.1</v>
      </c>
      <c r="M22" s="517" t="s">
        <v>21</v>
      </c>
      <c r="N22" s="548"/>
      <c r="O22" s="1323"/>
      <c r="P22" s="1323"/>
      <c r="Q22" s="1323"/>
      <c r="R22" s="1323"/>
      <c r="S22" s="1323"/>
      <c r="T22" s="1323"/>
      <c r="U22" s="1323"/>
      <c r="V22" s="1323"/>
      <c r="W22" s="1323"/>
      <c r="X22" s="967" t="s">
        <v>623</v>
      </c>
    </row>
    <row r="23" spans="1:29" ht="42.9" customHeight="1">
      <c r="A23" s="1311"/>
      <c r="B23" s="1311"/>
      <c r="C23" s="1311"/>
      <c r="D23" s="1311"/>
      <c r="E23" s="927">
        <v>1</v>
      </c>
      <c r="F23" s="927"/>
      <c r="G23" s="932"/>
      <c r="H23" s="929"/>
      <c r="I23" s="935"/>
      <c r="J23" s="933"/>
      <c r="K23" s="923"/>
      <c r="L23" s="561" t="str">
        <f>mergeValue(A23) &amp;"."&amp; mergeValue(B23)&amp;"."&amp; mergeValue(C23)&amp;"."&amp; mergeValue(D23)&amp;"."&amp; mergeValue(E23)</f>
        <v>1.1.1.1.1</v>
      </c>
      <c r="M23" s="1018"/>
      <c r="N23" s="511"/>
      <c r="O23" s="1020"/>
      <c r="P23" s="1021"/>
      <c r="Q23" s="1176"/>
      <c r="R23" s="1176"/>
      <c r="S23" s="1174"/>
      <c r="T23" s="618" t="s">
        <v>83</v>
      </c>
      <c r="U23" s="1174"/>
      <c r="V23" s="736" t="s">
        <v>84</v>
      </c>
      <c r="W23" s="786"/>
      <c r="X23" s="1281" t="s">
        <v>748</v>
      </c>
      <c r="Y23" s="955" t="str">
        <f>strCheckDateTwo(N23:W23)</f>
        <v/>
      </c>
    </row>
    <row r="24" spans="1:29" hidden="1">
      <c r="A24" s="1311"/>
      <c r="B24" s="1311"/>
      <c r="C24" s="1311"/>
      <c r="D24" s="1311"/>
      <c r="E24" s="927"/>
      <c r="F24" s="927"/>
      <c r="G24" s="932"/>
      <c r="H24" s="929"/>
      <c r="I24" s="935"/>
      <c r="J24" s="933"/>
      <c r="K24" s="923"/>
      <c r="L24" s="599"/>
      <c r="M24" s="530"/>
      <c r="N24" s="614"/>
      <c r="O24" s="614"/>
      <c r="P24" s="614"/>
      <c r="Q24" s="614"/>
      <c r="R24" s="552" t="str">
        <f>S23 &amp; "-" &amp; U23</f>
        <v>-</v>
      </c>
      <c r="S24" s="481"/>
      <c r="T24" s="554"/>
      <c r="U24" s="481"/>
      <c r="V24" s="614"/>
      <c r="W24" s="785"/>
      <c r="X24" s="1282"/>
    </row>
    <row r="25" spans="1:29" ht="15.05" customHeight="1">
      <c r="A25" s="1311"/>
      <c r="B25" s="1311"/>
      <c r="C25" s="1311"/>
      <c r="D25" s="1311"/>
      <c r="E25" s="927"/>
      <c r="F25" s="927"/>
      <c r="G25" s="932"/>
      <c r="H25" s="929"/>
      <c r="I25" s="935"/>
      <c r="J25" s="933"/>
      <c r="K25" s="923"/>
      <c r="L25" s="507"/>
      <c r="M25" s="520" t="s">
        <v>5</v>
      </c>
      <c r="N25" s="518"/>
      <c r="O25" s="514"/>
      <c r="P25" s="514"/>
      <c r="Q25" s="514"/>
      <c r="R25" s="514"/>
      <c r="S25" s="541"/>
      <c r="T25" s="533"/>
      <c r="U25" s="532"/>
      <c r="V25" s="518"/>
      <c r="W25" s="518"/>
      <c r="X25" s="1283"/>
    </row>
    <row r="26" spans="1:29" s="444" customFormat="1" ht="15.05" customHeight="1">
      <c r="A26" s="1311"/>
      <c r="B26" s="1311"/>
      <c r="C26" s="1311"/>
      <c r="D26" s="931"/>
      <c r="E26" s="931"/>
      <c r="F26" s="931"/>
      <c r="G26" s="932"/>
      <c r="H26" s="931"/>
      <c r="I26" s="935"/>
      <c r="J26" s="921"/>
      <c r="K26" s="925"/>
      <c r="L26" s="507"/>
      <c r="M26" s="519" t="s">
        <v>16</v>
      </c>
      <c r="N26" s="518"/>
      <c r="O26" s="514"/>
      <c r="P26" s="514"/>
      <c r="Q26" s="514"/>
      <c r="R26" s="514"/>
      <c r="S26" s="541"/>
      <c r="T26" s="533"/>
      <c r="U26" s="532"/>
      <c r="V26" s="518"/>
      <c r="W26" s="533"/>
      <c r="X26" s="951"/>
      <c r="Y26" s="1023"/>
      <c r="Z26" s="470"/>
      <c r="AA26" s="470"/>
      <c r="AB26" s="470"/>
      <c r="AC26" s="470"/>
    </row>
    <row r="27" spans="1:29" s="444" customFormat="1" ht="15.05" customHeight="1">
      <c r="A27" s="1311"/>
      <c r="B27" s="1311"/>
      <c r="C27" s="931"/>
      <c r="D27" s="931"/>
      <c r="E27" s="931"/>
      <c r="F27" s="931"/>
      <c r="G27" s="932"/>
      <c r="H27" s="931"/>
      <c r="I27" s="926"/>
      <c r="J27" s="921"/>
      <c r="K27" s="925"/>
      <c r="L27" s="507"/>
      <c r="M27" s="518" t="s">
        <v>17</v>
      </c>
      <c r="N27" s="518"/>
      <c r="O27" s="514"/>
      <c r="P27" s="514"/>
      <c r="Q27" s="514"/>
      <c r="R27" s="514"/>
      <c r="S27" s="541"/>
      <c r="T27" s="533"/>
      <c r="U27" s="532"/>
      <c r="V27" s="518"/>
      <c r="W27" s="533"/>
      <c r="X27" s="529"/>
      <c r="Y27" s="1023"/>
      <c r="Z27" s="470"/>
      <c r="AA27" s="470"/>
      <c r="AB27" s="470"/>
      <c r="AC27" s="470"/>
    </row>
    <row r="28" spans="1:29" s="444" customFormat="1" ht="15.05" customHeight="1">
      <c r="A28" s="1311"/>
      <c r="B28" s="931"/>
      <c r="C28" s="931"/>
      <c r="D28" s="931"/>
      <c r="E28" s="931"/>
      <c r="F28" s="931"/>
      <c r="G28" s="932"/>
      <c r="H28" s="931"/>
      <c r="I28" s="926"/>
      <c r="J28" s="921"/>
      <c r="K28" s="925"/>
      <c r="L28" s="507"/>
      <c r="M28" s="527" t="s">
        <v>18</v>
      </c>
      <c r="N28" s="518"/>
      <c r="O28" s="514"/>
      <c r="P28" s="514"/>
      <c r="Q28" s="514"/>
      <c r="R28" s="514"/>
      <c r="S28" s="541"/>
      <c r="T28" s="533"/>
      <c r="U28" s="532"/>
      <c r="V28" s="518"/>
      <c r="W28" s="533"/>
      <c r="X28" s="529"/>
      <c r="Y28" s="1023"/>
      <c r="Z28" s="470"/>
      <c r="AA28" s="470"/>
      <c r="AB28" s="470"/>
      <c r="AC28" s="470"/>
    </row>
    <row r="29" spans="1:29" s="444" customFormat="1" ht="15.05" customHeight="1">
      <c r="A29" s="917"/>
      <c r="B29" s="917"/>
      <c r="C29" s="917"/>
      <c r="D29" s="917"/>
      <c r="E29" s="917"/>
      <c r="F29" s="917"/>
      <c r="G29" s="924"/>
      <c r="H29" s="925"/>
      <c r="I29" s="920"/>
      <c r="J29" s="921"/>
      <c r="K29" s="917"/>
      <c r="L29" s="507"/>
      <c r="M29" s="534" t="s">
        <v>308</v>
      </c>
      <c r="N29" s="518"/>
      <c r="O29" s="514"/>
      <c r="P29" s="514"/>
      <c r="Q29" s="514"/>
      <c r="R29" s="514"/>
      <c r="S29" s="541"/>
      <c r="T29" s="533"/>
      <c r="U29" s="532"/>
      <c r="V29" s="518"/>
      <c r="W29" s="533"/>
      <c r="X29" s="529"/>
      <c r="Y29" s="1023"/>
      <c r="Z29" s="470"/>
      <c r="AA29" s="470"/>
      <c r="AB29" s="470"/>
      <c r="AC29" s="470"/>
    </row>
    <row r="30" spans="1:29" ht="2.95" customHeight="1"/>
    <row r="31" spans="1:29" ht="96.05" customHeight="1">
      <c r="L31" s="1">
        <v>1</v>
      </c>
      <c r="M31" s="1274" t="s">
        <v>749</v>
      </c>
      <c r="N31" s="1274"/>
      <c r="O31" s="1274"/>
      <c r="P31" s="1274"/>
      <c r="Q31" s="1274"/>
      <c r="R31" s="1274"/>
      <c r="S31" s="1274"/>
      <c r="T31" s="1274"/>
      <c r="U31" s="1274"/>
      <c r="V31" s="1274"/>
      <c r="W31" s="1274"/>
      <c r="X31" s="1274"/>
      <c r="Y31" s="1043"/>
      <c r="Z31" s="485"/>
      <c r="AA31" s="485"/>
      <c r="AB31" s="485"/>
      <c r="AC31" s="485"/>
    </row>
    <row r="32" spans="1:29">
      <c r="M32" s="484"/>
      <c r="N32" s="484"/>
      <c r="O32" s="484"/>
      <c r="P32" s="484"/>
      <c r="Q32" s="484"/>
      <c r="R32" s="484"/>
      <c r="S32" s="484"/>
      <c r="T32" s="484"/>
      <c r="U32" s="484"/>
      <c r="V32" s="484"/>
      <c r="W32" s="484"/>
      <c r="X32" s="484"/>
      <c r="Y32" s="961"/>
      <c r="Z32" s="475"/>
      <c r="AA32" s="475"/>
      <c r="AB32" s="475"/>
      <c r="AC32" s="475"/>
    </row>
  </sheetData>
  <sheetProtection password="FA9C" sheet="1" objects="1" scenarios="1" formatColumns="0" formatRows="0"/>
  <dataConsolidate/>
  <mergeCells count="30">
    <mergeCell ref="A19:A28"/>
    <mergeCell ref="O19:W19"/>
    <mergeCell ref="B20:B27"/>
    <mergeCell ref="O20:W20"/>
    <mergeCell ref="C21:C26"/>
    <mergeCell ref="D22:D25"/>
    <mergeCell ref="O22:W22"/>
    <mergeCell ref="L5:T5"/>
    <mergeCell ref="T18:U18"/>
    <mergeCell ref="V15:V17"/>
    <mergeCell ref="W15:W17"/>
    <mergeCell ref="L15:L17"/>
    <mergeCell ref="M15:M17"/>
    <mergeCell ref="O15:O17"/>
    <mergeCell ref="T17:U17"/>
    <mergeCell ref="L12:M12"/>
    <mergeCell ref="Q13:V13"/>
    <mergeCell ref="O9:T9"/>
    <mergeCell ref="O10:T10"/>
    <mergeCell ref="M31:X31"/>
    <mergeCell ref="P15:P17"/>
    <mergeCell ref="L14:W14"/>
    <mergeCell ref="O7:T7"/>
    <mergeCell ref="O8:T8"/>
    <mergeCell ref="Q15:U15"/>
    <mergeCell ref="S16:U16"/>
    <mergeCell ref="Q16:R16"/>
    <mergeCell ref="O21:W21"/>
    <mergeCell ref="X14:X17"/>
    <mergeCell ref="X23:X25"/>
  </mergeCells>
  <dataValidations count="9">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23 SU23 ACQ23 M23 AMM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AWI23 BGE23">
      <formula1>900</formula1>
    </dataValidation>
    <dataValidation type="decimal" allowBlank="1" showErrorMessage="1" errorTitle="Ошибка" error="Допускается ввод только неотрицательных чисел!" sqref="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B23 SX23 ACT23 P23 AMP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AWL23 BGH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JE23 TA23 ACW23 AMS23 AWO23 BGK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TC23 ACY23 S23 AMU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AWQ23 BGM23"/>
    <dataValidation type="decimal" allowBlank="1" showErrorMessage="1" errorTitle="Ошибка" error="Допускается ввод только действительных чисел!" sqref="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JC23:JD23 SY23:SZ23 ACU23:ACV23 Q23:R23 AMQ23:AMR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AWM23:AWN23 BGI23:BGJ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ACZ23 AMV23 AWR23 BGN23 V720919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F23 TB23 ACX23 V23 V786455 V91752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98306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6555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T23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131095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19663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26216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32770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39323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45877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524311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851991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AMT2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V589847 AWP23 V655383 BGL23"/>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JA23 SW23 ACS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O23 AMO23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JJ24 WVV24 AWK23 WVV19:WVV23 JJ19:JJ23 TF19:TF23 ADB19:ADB23 AMX19:AMX23 AWT19:AWT23 BGP19:BGP23 BQL19:BQL23 CAH19:CAH23 CKD19:CKD23 CTZ19:CTZ23 DDV19:DDV23 DNR19:DNR23 DXN19:DXN23 EHJ19:EHJ23 ERF19:ERF23 FBB19:FBB23 FKX19:FKX23 FUT19:FUT23 GEP19:GEP23 GOL19:GOL23 GYH19:GYH23 HID19:HID23 HRZ19:HRZ23 IBV19:IBV23 ILR19:ILR23 IVN19:IVN23 JFJ19:JFJ23 JPF19:JPF23 JZB19:JZB23 KIX19:KIX23 KST19:KST23 LCP19:LCP23 LML19:LML23 LWH19:LWH23 MGD19:MGD23 MPZ19:MPZ23 MZV19:MZV23 NJR19:NJR23 NTN19:NTN23 ODJ19:ODJ23 ONF19:ONF23 OXB19:OXB23 PGX19:PGX23 PQT19:PQT23 QAP19:QAP23 QKL19:QKL23 QUH19:QUH23 RED19:RED23 RNZ19:RNZ23 RXV19:RXV23 SHR19:SHR23 SRN19:SRN23 TBJ19:TBJ23 TLF19:TLF23 TVB19:TVB23 UEX19:UEX23 UOT19:UOT23 UYP19:UYP23 VIL19:VIL23 VSH19:VSH23 WCD19:WCD23 WLZ19:WLZ23 BGG23">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sheetPr codeName="List05_11">
    <tabColor theme="0" tint="-0.249977111117893"/>
  </sheetPr>
  <dimension ref="A1:T15"/>
  <sheetViews>
    <sheetView showGridLines="0" topLeftCell="E1" zoomScaleNormal="100" workbookViewId="0"/>
  </sheetViews>
  <sheetFormatPr defaultColWidth="10.625" defaultRowHeight="14.4"/>
  <cols>
    <col min="1" max="1" width="3.75" style="1101" hidden="1" customWidth="1"/>
    <col min="2" max="4" width="3.75" style="1098" hidden="1" customWidth="1"/>
    <col min="5" max="5" width="3.75" style="1080" customWidth="1"/>
    <col min="6" max="6" width="9.75" style="1073" customWidth="1"/>
    <col min="7" max="7" width="37.75" style="1073" customWidth="1"/>
    <col min="8" max="8" width="66.875" style="1073" customWidth="1"/>
    <col min="9" max="9" width="115.75" style="1073" customWidth="1"/>
    <col min="10" max="11" width="10.625" style="1098"/>
    <col min="12" max="12" width="11.125" style="1098" customWidth="1"/>
    <col min="13" max="20" width="10.625" style="1098"/>
    <col min="21" max="16384" width="10.625" style="1073"/>
  </cols>
  <sheetData>
    <row r="1" spans="1:20" ht="2.95" customHeight="1">
      <c r="A1" s="1101" t="s">
        <v>209</v>
      </c>
    </row>
    <row r="2" spans="1:20" ht="22.95">
      <c r="F2" s="1275" t="s">
        <v>470</v>
      </c>
      <c r="G2" s="1276"/>
      <c r="H2" s="1277"/>
      <c r="I2" s="1135"/>
    </row>
    <row r="3" spans="1:20" ht="2.95" customHeight="1"/>
    <row r="4" spans="1:20" s="1095" customFormat="1" ht="11.8">
      <c r="A4" s="1100"/>
      <c r="B4" s="1100"/>
      <c r="C4" s="1100"/>
      <c r="D4" s="1100"/>
      <c r="F4" s="1225" t="s">
        <v>445</v>
      </c>
      <c r="G4" s="1225"/>
      <c r="H4" s="1225"/>
      <c r="I4" s="1278" t="s">
        <v>446</v>
      </c>
      <c r="J4" s="1100"/>
      <c r="K4" s="1100"/>
      <c r="L4" s="1100"/>
      <c r="M4" s="1100"/>
      <c r="N4" s="1100"/>
      <c r="O4" s="1100"/>
      <c r="P4" s="1100"/>
      <c r="Q4" s="1100"/>
      <c r="R4" s="1100"/>
      <c r="S4" s="1100"/>
      <c r="T4" s="1100"/>
    </row>
    <row r="5" spans="1:20" s="1095" customFormat="1" ht="11.3" customHeight="1">
      <c r="A5" s="1100"/>
      <c r="B5" s="1100"/>
      <c r="C5" s="1100"/>
      <c r="D5" s="1100"/>
      <c r="F5" s="1112" t="s">
        <v>91</v>
      </c>
      <c r="G5" s="1125" t="s">
        <v>448</v>
      </c>
      <c r="H5" s="1111" t="s">
        <v>439</v>
      </c>
      <c r="I5" s="1278"/>
      <c r="J5" s="1100"/>
      <c r="K5" s="1100"/>
      <c r="L5" s="1100"/>
      <c r="M5" s="1100"/>
      <c r="N5" s="1100"/>
      <c r="O5" s="1100"/>
      <c r="P5" s="1100"/>
      <c r="Q5" s="1100"/>
      <c r="R5" s="1100"/>
      <c r="S5" s="1100"/>
      <c r="T5" s="1100"/>
    </row>
    <row r="6" spans="1:20" s="1095" customFormat="1" ht="11.95" customHeight="1">
      <c r="A6" s="1100"/>
      <c r="B6" s="1100"/>
      <c r="C6" s="1100"/>
      <c r="D6" s="1100"/>
      <c r="F6" s="1113" t="s">
        <v>92</v>
      </c>
      <c r="G6" s="1115">
        <v>2</v>
      </c>
      <c r="H6" s="1116">
        <v>3</v>
      </c>
      <c r="I6" s="1114">
        <v>4</v>
      </c>
      <c r="J6" s="1100">
        <v>4</v>
      </c>
      <c r="K6" s="1100"/>
      <c r="L6" s="1100"/>
      <c r="M6" s="1100"/>
      <c r="N6" s="1100"/>
      <c r="O6" s="1100"/>
      <c r="P6" s="1100"/>
      <c r="Q6" s="1100"/>
      <c r="R6" s="1100"/>
      <c r="S6" s="1100"/>
      <c r="T6" s="1100"/>
    </row>
    <row r="7" spans="1:20" s="1095" customFormat="1" ht="19">
      <c r="A7" s="1100"/>
      <c r="B7" s="1100"/>
      <c r="C7" s="1100"/>
      <c r="D7" s="1100"/>
      <c r="F7" s="1122">
        <v>1</v>
      </c>
      <c r="G7" s="1131" t="s">
        <v>471</v>
      </c>
      <c r="H7" s="1110" t="str">
        <f>IF(dateCh="","",dateCh)</f>
        <v>26.04.2022</v>
      </c>
      <c r="I7" s="1096" t="s">
        <v>472</v>
      </c>
      <c r="J7" s="1121"/>
      <c r="K7" s="1100"/>
      <c r="L7" s="1100"/>
      <c r="M7" s="1100"/>
      <c r="N7" s="1100"/>
      <c r="O7" s="1100"/>
      <c r="P7" s="1100"/>
      <c r="Q7" s="1100"/>
      <c r="R7" s="1100"/>
      <c r="S7" s="1100"/>
      <c r="T7" s="1100"/>
    </row>
    <row r="8" spans="1:20" s="1095" customFormat="1" ht="47.15">
      <c r="A8" s="1279">
        <v>1</v>
      </c>
      <c r="B8" s="1100"/>
      <c r="C8" s="1100"/>
      <c r="D8" s="1100"/>
      <c r="F8" s="1122" t="str">
        <f>"2." &amp;mergeValue(A8)</f>
        <v>2.1</v>
      </c>
      <c r="G8" s="1131" t="s">
        <v>473</v>
      </c>
      <c r="H8" s="1110" t="str">
        <f>IF('Перечень тарифов'!R21="","наименование отсутствует","" &amp; 'Перечень тарифов'!R21 &amp; "")</f>
        <v>Система централизованного теплоснабжения</v>
      </c>
      <c r="I8" s="1096" t="s">
        <v>568</v>
      </c>
      <c r="J8" s="1121"/>
      <c r="K8" s="1100"/>
      <c r="L8" s="1100"/>
      <c r="M8" s="1100"/>
      <c r="N8" s="1100"/>
      <c r="O8" s="1100"/>
      <c r="P8" s="1100"/>
      <c r="Q8" s="1100"/>
      <c r="R8" s="1100"/>
      <c r="S8" s="1100"/>
      <c r="T8" s="1100"/>
    </row>
    <row r="9" spans="1:20" s="1095" customFormat="1" ht="23.6">
      <c r="A9" s="1279"/>
      <c r="B9" s="1100"/>
      <c r="C9" s="1100"/>
      <c r="D9" s="1100"/>
      <c r="F9" s="1122" t="str">
        <f>"3." &amp;mergeValue(A9)</f>
        <v>3.1</v>
      </c>
      <c r="G9" s="1131" t="s">
        <v>474</v>
      </c>
      <c r="H9" s="1110" t="str">
        <f>IF('Перечень тарифов'!F21="","наименование отсутствует","" &amp; 'Перечень тарифов'!F21 &amp; "")</f>
        <v>Передача. Тепловая энергия</v>
      </c>
      <c r="I9" s="1096" t="s">
        <v>566</v>
      </c>
      <c r="J9" s="1121"/>
      <c r="K9" s="1100"/>
      <c r="L9" s="1100"/>
      <c r="M9" s="1100"/>
      <c r="N9" s="1100"/>
      <c r="O9" s="1100"/>
      <c r="P9" s="1100"/>
      <c r="Q9" s="1100"/>
      <c r="R9" s="1100"/>
      <c r="S9" s="1100"/>
      <c r="T9" s="1100"/>
    </row>
    <row r="10" spans="1:20" s="1095" customFormat="1" ht="23.6">
      <c r="A10" s="1279"/>
      <c r="B10" s="1100"/>
      <c r="C10" s="1100"/>
      <c r="D10" s="1100"/>
      <c r="F10" s="1122" t="str">
        <f>"4."&amp;mergeValue(A10)</f>
        <v>4.1</v>
      </c>
      <c r="G10" s="1131" t="s">
        <v>475</v>
      </c>
      <c r="H10" s="1111" t="s">
        <v>449</v>
      </c>
      <c r="I10" s="1096"/>
      <c r="J10" s="1121"/>
      <c r="K10" s="1100"/>
      <c r="L10" s="1100"/>
      <c r="M10" s="1100"/>
      <c r="N10" s="1100"/>
      <c r="O10" s="1100"/>
      <c r="P10" s="1100"/>
      <c r="Q10" s="1100"/>
      <c r="R10" s="1100"/>
      <c r="S10" s="1100"/>
      <c r="T10" s="1100"/>
    </row>
    <row r="11" spans="1:20" s="1095" customFormat="1" ht="19">
      <c r="A11" s="1279"/>
      <c r="B11" s="1279">
        <v>1</v>
      </c>
      <c r="C11" s="1127"/>
      <c r="D11" s="1127"/>
      <c r="F11" s="1122" t="str">
        <f>"4."&amp;mergeValue(A11) &amp;"."&amp;mergeValue(B11)</f>
        <v>4.1.1</v>
      </c>
      <c r="G11" s="1117" t="s">
        <v>570</v>
      </c>
      <c r="H11" s="1110" t="str">
        <f>IF(region_name="","",region_name)</f>
        <v>Архангельская область</v>
      </c>
      <c r="I11" s="1096" t="s">
        <v>478</v>
      </c>
      <c r="J11" s="1121"/>
      <c r="K11" s="1100"/>
      <c r="L11" s="1100"/>
      <c r="M11" s="1100"/>
      <c r="N11" s="1100"/>
      <c r="O11" s="1100"/>
      <c r="P11" s="1100"/>
      <c r="Q11" s="1100"/>
      <c r="R11" s="1100"/>
      <c r="S11" s="1100"/>
      <c r="T11" s="1100"/>
    </row>
    <row r="12" spans="1:20" s="1095" customFormat="1" ht="23.6">
      <c r="A12" s="1279"/>
      <c r="B12" s="1279"/>
      <c r="C12" s="1279">
        <v>1</v>
      </c>
      <c r="D12" s="1127"/>
      <c r="F12" s="1122" t="str">
        <f>"4."&amp;mergeValue(A12) &amp;"."&amp;mergeValue(B12)&amp;"."&amp;mergeValue(C12)</f>
        <v>4.1.1.1</v>
      </c>
      <c r="G12" s="1126" t="s">
        <v>476</v>
      </c>
      <c r="H12" s="1110" t="str">
        <f>IF(Территории!H13="","","" &amp; Территории!H13 &amp; "")</f>
        <v>Архангельск</v>
      </c>
      <c r="I12" s="1096" t="s">
        <v>479</v>
      </c>
      <c r="J12" s="1121"/>
      <c r="K12" s="1100"/>
      <c r="L12" s="1100"/>
      <c r="M12" s="1100"/>
      <c r="N12" s="1100"/>
      <c r="O12" s="1100"/>
      <c r="P12" s="1100"/>
      <c r="Q12" s="1100"/>
      <c r="R12" s="1100"/>
      <c r="S12" s="1100"/>
      <c r="T12" s="1100"/>
    </row>
    <row r="13" spans="1:20" s="1095" customFormat="1" ht="58.95">
      <c r="A13" s="1279"/>
      <c r="B13" s="1279"/>
      <c r="C13" s="1279"/>
      <c r="D13" s="1127">
        <v>1</v>
      </c>
      <c r="F13" s="1122" t="str">
        <f>"4."&amp;mergeValue(A13) &amp;"."&amp;mergeValue(B13)&amp;"."&amp;mergeValue(C13)&amp;"."&amp;mergeValue(D13)</f>
        <v>4.1.1.1.1</v>
      </c>
      <c r="G13" s="1134" t="s">
        <v>477</v>
      </c>
      <c r="H13" s="1110" t="str">
        <f>IF(Территории!R14="","","" &amp; Территории!R14 &amp; "")</f>
        <v>Архангельск (11701000)</v>
      </c>
      <c r="I13" s="1182" t="s">
        <v>569</v>
      </c>
      <c r="J13" s="1121"/>
      <c r="K13" s="1100"/>
      <c r="L13" s="1100"/>
      <c r="M13" s="1100"/>
      <c r="N13" s="1100"/>
      <c r="O13" s="1100"/>
      <c r="P13" s="1100"/>
      <c r="Q13" s="1100"/>
      <c r="R13" s="1100"/>
      <c r="S13" s="1100"/>
      <c r="T13" s="1100"/>
    </row>
    <row r="14" spans="1:20" s="1119" customFormat="1" ht="2.95" customHeight="1">
      <c r="A14" s="1120"/>
      <c r="B14" s="1120"/>
      <c r="C14" s="1120"/>
      <c r="D14" s="1120"/>
      <c r="F14" s="1118"/>
      <c r="G14" s="1132"/>
      <c r="H14" s="1133"/>
      <c r="I14" s="1103"/>
      <c r="J14" s="1120"/>
      <c r="K14" s="1120"/>
      <c r="L14" s="1120"/>
      <c r="M14" s="1120"/>
      <c r="N14" s="1120"/>
      <c r="O14" s="1120"/>
      <c r="P14" s="1120"/>
      <c r="Q14" s="1120"/>
      <c r="R14" s="1120"/>
      <c r="S14" s="1120"/>
      <c r="T14" s="1120"/>
    </row>
    <row r="15" spans="1:20" s="1119" customFormat="1" ht="15.05" customHeight="1">
      <c r="A15" s="1120"/>
      <c r="B15" s="1120"/>
      <c r="C15" s="1120"/>
      <c r="D15" s="1120"/>
      <c r="F15" s="1118"/>
      <c r="G15" s="1274" t="s">
        <v>571</v>
      </c>
      <c r="H15" s="1274"/>
      <c r="I15" s="1103"/>
      <c r="J15" s="1120"/>
      <c r="K15" s="1120"/>
      <c r="L15" s="1120"/>
      <c r="M15" s="1120"/>
      <c r="N15" s="1120"/>
      <c r="O15" s="1120"/>
      <c r="P15" s="1120"/>
      <c r="Q15" s="1120"/>
      <c r="R15" s="1120"/>
      <c r="S15" s="1120"/>
      <c r="T15" s="1120"/>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sheetPr codeName="List13">
    <tabColor rgb="FFEAEBEE"/>
    <pageSetUpPr fitToPage="1"/>
  </sheetPr>
  <dimension ref="A1:Q15"/>
  <sheetViews>
    <sheetView showGridLines="0" topLeftCell="C4" zoomScaleNormal="100" workbookViewId="0">
      <selection activeCell="F10" sqref="F10:G13"/>
    </sheetView>
  </sheetViews>
  <sheetFormatPr defaultColWidth="10.625" defaultRowHeight="14.4"/>
  <cols>
    <col min="1" max="1" width="9.125" style="1081" hidden="1" customWidth="1"/>
    <col min="2" max="2" width="9.125" style="1093" hidden="1" customWidth="1"/>
    <col min="3" max="3" width="3.75" style="1080" customWidth="1"/>
    <col min="4" max="4" width="6.25" style="1073" bestFit="1" customWidth="1"/>
    <col min="5" max="5" width="64.125" style="1073" customWidth="1"/>
    <col min="6" max="7" width="35.75" style="1073" customWidth="1"/>
    <col min="8" max="8" width="115.75" style="1073" customWidth="1"/>
    <col min="9" max="9" width="10.625" style="1073"/>
    <col min="10" max="11" width="10.625" style="1099"/>
    <col min="12" max="16384" width="10.625" style="1073"/>
  </cols>
  <sheetData>
    <row r="1" spans="1:17" hidden="1">
      <c r="N1" s="1148"/>
      <c r="O1" s="1148"/>
      <c r="Q1" s="1148"/>
    </row>
    <row r="2" spans="1:17" hidden="1"/>
    <row r="3" spans="1:17" hidden="1"/>
    <row r="4" spans="1:17" ht="2.95" customHeight="1">
      <c r="C4" s="1079"/>
      <c r="D4" s="1074"/>
      <c r="E4" s="1074"/>
      <c r="F4" s="1074"/>
      <c r="G4" s="1139"/>
      <c r="H4" s="1139"/>
    </row>
    <row r="5" spans="1:17" ht="26.2" customHeight="1">
      <c r="C5" s="1079"/>
      <c r="D5" s="1308" t="s">
        <v>695</v>
      </c>
      <c r="E5" s="1308"/>
      <c r="F5" s="1308"/>
      <c r="G5" s="1308"/>
      <c r="H5" s="1136"/>
    </row>
    <row r="6" spans="1:17" ht="2.95" customHeight="1">
      <c r="C6" s="1079"/>
      <c r="D6" s="1074"/>
      <c r="E6" s="1140"/>
      <c r="F6" s="1140"/>
      <c r="G6" s="1078"/>
      <c r="H6" s="1141"/>
    </row>
    <row r="7" spans="1:17">
      <c r="C7" s="1079"/>
      <c r="D7" s="1292" t="s">
        <v>445</v>
      </c>
      <c r="E7" s="1292"/>
      <c r="F7" s="1292"/>
      <c r="G7" s="1292"/>
      <c r="H7" s="1349" t="s">
        <v>446</v>
      </c>
    </row>
    <row r="8" spans="1:17">
      <c r="C8" s="1079"/>
      <c r="D8" s="1083" t="s">
        <v>91</v>
      </c>
      <c r="E8" s="1084" t="s">
        <v>448</v>
      </c>
      <c r="F8" s="1084" t="s">
        <v>439</v>
      </c>
      <c r="G8" s="1084" t="s">
        <v>447</v>
      </c>
      <c r="H8" s="1349"/>
    </row>
    <row r="9" spans="1:17" ht="11.95" customHeight="1">
      <c r="C9" s="1079"/>
      <c r="D9" s="1075" t="s">
        <v>92</v>
      </c>
      <c r="E9" s="1075" t="s">
        <v>48</v>
      </c>
      <c r="F9" s="1075" t="s">
        <v>49</v>
      </c>
      <c r="G9" s="1075" t="s">
        <v>50</v>
      </c>
      <c r="H9" s="1075" t="s">
        <v>67</v>
      </c>
    </row>
    <row r="10" spans="1:17" ht="20.95" customHeight="1">
      <c r="A10" s="1104"/>
      <c r="C10" s="1079"/>
      <c r="D10" s="1094" t="s">
        <v>92</v>
      </c>
      <c r="E10" s="1149" t="s">
        <v>698</v>
      </c>
      <c r="F10" s="1196" t="s">
        <v>2092</v>
      </c>
      <c r="G10" s="1036" t="s">
        <v>2088</v>
      </c>
      <c r="H10" s="1281" t="s">
        <v>700</v>
      </c>
    </row>
    <row r="11" spans="1:17" ht="20.95" customHeight="1">
      <c r="A11" s="1104"/>
      <c r="C11" s="1079"/>
      <c r="D11" s="1094" t="s">
        <v>48</v>
      </c>
      <c r="E11" s="1149" t="s">
        <v>699</v>
      </c>
      <c r="F11" s="1195" t="s">
        <v>2089</v>
      </c>
      <c r="G11" s="1036" t="s">
        <v>2088</v>
      </c>
      <c r="H11" s="1282"/>
    </row>
    <row r="12" spans="1:17" ht="20.95" customHeight="1">
      <c r="A12" s="1082"/>
      <c r="C12" s="1077"/>
      <c r="D12" s="1094" t="s">
        <v>49</v>
      </c>
      <c r="E12" s="1149" t="s">
        <v>682</v>
      </c>
      <c r="F12" s="1195" t="s">
        <v>2089</v>
      </c>
      <c r="G12" s="1036" t="s">
        <v>2090</v>
      </c>
      <c r="H12" s="1282"/>
      <c r="I12" s="1099"/>
      <c r="K12" s="1073"/>
    </row>
    <row r="13" spans="1:17" ht="20.95" customHeight="1">
      <c r="A13" s="1082"/>
      <c r="C13" s="1077"/>
      <c r="D13" s="1094" t="s">
        <v>50</v>
      </c>
      <c r="E13" s="1149" t="s">
        <v>683</v>
      </c>
      <c r="F13" s="1129" t="s">
        <v>2091</v>
      </c>
      <c r="G13" s="1036" t="s">
        <v>2090</v>
      </c>
      <c r="H13" s="1282"/>
      <c r="I13" s="1099"/>
      <c r="K13" s="1073"/>
    </row>
    <row r="14" spans="1:17" ht="15.05" customHeight="1">
      <c r="A14" s="1104"/>
      <c r="C14" s="1079"/>
      <c r="D14" s="1085"/>
      <c r="E14" s="1151" t="s">
        <v>327</v>
      </c>
      <c r="F14" s="1146"/>
      <c r="G14" s="1144"/>
      <c r="H14" s="1283"/>
    </row>
    <row r="15" spans="1:17">
      <c r="D15" s="1153"/>
      <c r="E15" s="1153"/>
      <c r="F15" s="1153"/>
      <c r="G15" s="1153"/>
      <c r="H15" s="1153"/>
    </row>
  </sheetData>
  <sheetProtection password="FA9C" sheet="1" objects="1" scenarios="1" formatColumns="0" formatRows="0"/>
  <dataConsolidate/>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H10 F10:F13 E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formula1>900</formula1>
    </dataValidation>
  </dataValidations>
  <hyperlinks>
    <hyperlink ref="F11" r:id="rId1"/>
    <hyperlink ref="F12" r:id="rId2"/>
    <hyperlink ref="G10" location="'Форма 4.9'!$G$10" tooltip="Кликните по гиперссылке, чтобы перейти по ссылке на обосновывающие документы или отредактировать её" display="https://portal.eias.ru/Portal/DownloadPage.aspx?type=12&amp;guid=312fe55e-248f-4889-a462-bd18ca27a16f"/>
    <hyperlink ref="G11" location="'Форма 4.9'!$G$11" tooltip="Кликните по гиперссылке, чтобы перейти по ссылке на обосновывающие документы или отредактировать её" display="https://portal.eias.ru/Portal/DownloadPage.aspx?type=12&amp;guid=312fe55e-248f-4889-a462-bd18ca27a16f"/>
    <hyperlink ref="G12" location="'Форма 4.9'!$G$12" tooltip="Кликните по гиперссылке, чтобы перейти по ссылке на обосновывающие документы или отредактировать её" display="https://portal.eias.ru/Portal/DownloadPage.aspx?type=12&amp;guid=15f74d1a-0165-487e-8f43-a0b50655801b"/>
    <hyperlink ref="G13" location="'Форма 4.9'!$G$13" tooltip="Кликните по гиперссылке, чтобы перейти по ссылке на обосновывающие документы или отредактировать её" display="https://portal.eias.ru/Portal/DownloadPage.aspx?type=12&amp;guid=15f74d1a-0165-487e-8f43-a0b50655801b"/>
    <hyperlink ref="F10" location="'Форма 4.9'!$F$10" tooltip="Кликните по гиперссылке, чтобы перейти по ссылке на обосновывающие документы или отредактировать её" display="ФЗ№223-ФЗот18июля2011года,Положениеозакупках"/>
  </hyperlinks>
  <printOptions horizontalCentered="1" verticalCentered="1"/>
  <pageMargins left="0" right="0" top="0" bottom="0" header="0" footer="0.78740157480314965"/>
  <pageSetup paperSize="9" scale="56" fitToHeight="0" orientation="portrait" blackAndWhite="1" r:id="rId3"/>
  <headerFooter alignWithMargins="0"/>
  <drawing r:id="rId4"/>
</worksheet>
</file>

<file path=xl/worksheets/sheet33.xml><?xml version="1.0" encoding="utf-8"?>
<worksheet xmlns="http://schemas.openxmlformats.org/spreadsheetml/2006/main" xmlns:r="http://schemas.openxmlformats.org/officeDocument/2006/relationships">
  <sheetPr codeName="List05_12">
    <tabColor theme="0" tint="-0.249977111117893"/>
  </sheetPr>
  <dimension ref="A1:T15"/>
  <sheetViews>
    <sheetView showGridLines="0" topLeftCell="E1" zoomScaleNormal="100" workbookViewId="0"/>
  </sheetViews>
  <sheetFormatPr defaultColWidth="10.625" defaultRowHeight="14.4"/>
  <cols>
    <col min="1" max="1" width="3.75" style="1101" hidden="1" customWidth="1"/>
    <col min="2" max="4" width="3.75" style="1098" hidden="1" customWidth="1"/>
    <col min="5" max="5" width="3.75" style="1080" customWidth="1"/>
    <col min="6" max="6" width="9.75" style="1073" customWidth="1"/>
    <col min="7" max="7" width="37.75" style="1073" customWidth="1"/>
    <col min="8" max="8" width="66.875" style="1073" customWidth="1"/>
    <col min="9" max="9" width="115.75" style="1073" customWidth="1"/>
    <col min="10" max="11" width="10.625" style="1098"/>
    <col min="12" max="12" width="11.125" style="1098" customWidth="1"/>
    <col min="13" max="20" width="10.625" style="1098"/>
    <col min="21" max="16384" width="10.625" style="1073"/>
  </cols>
  <sheetData>
    <row r="1" spans="1:20" ht="2.95" customHeight="1">
      <c r="A1" s="1101" t="s">
        <v>209</v>
      </c>
    </row>
    <row r="2" spans="1:20" ht="22.95">
      <c r="F2" s="1275" t="s">
        <v>470</v>
      </c>
      <c r="G2" s="1276"/>
      <c r="H2" s="1277"/>
      <c r="I2" s="1135"/>
    </row>
    <row r="3" spans="1:20" ht="2.95" customHeight="1"/>
    <row r="4" spans="1:20" s="1095" customFormat="1" ht="11.8">
      <c r="A4" s="1100"/>
      <c r="B4" s="1100"/>
      <c r="C4" s="1100"/>
      <c r="D4" s="1100"/>
      <c r="F4" s="1225" t="s">
        <v>445</v>
      </c>
      <c r="G4" s="1225"/>
      <c r="H4" s="1225"/>
      <c r="I4" s="1278" t="s">
        <v>446</v>
      </c>
      <c r="J4" s="1100"/>
      <c r="K4" s="1100"/>
      <c r="L4" s="1100"/>
      <c r="M4" s="1100"/>
      <c r="N4" s="1100"/>
      <c r="O4" s="1100"/>
      <c r="P4" s="1100"/>
      <c r="Q4" s="1100"/>
      <c r="R4" s="1100"/>
      <c r="S4" s="1100"/>
      <c r="T4" s="1100"/>
    </row>
    <row r="5" spans="1:20" s="1095" customFormat="1" ht="11.3" customHeight="1">
      <c r="A5" s="1100"/>
      <c r="B5" s="1100"/>
      <c r="C5" s="1100"/>
      <c r="D5" s="1100"/>
      <c r="F5" s="1180" t="s">
        <v>91</v>
      </c>
      <c r="G5" s="1125" t="s">
        <v>448</v>
      </c>
      <c r="H5" s="1186" t="s">
        <v>439</v>
      </c>
      <c r="I5" s="1278"/>
      <c r="J5" s="1100"/>
      <c r="K5" s="1100"/>
      <c r="L5" s="1100"/>
      <c r="M5" s="1100"/>
      <c r="N5" s="1100"/>
      <c r="O5" s="1100"/>
      <c r="P5" s="1100"/>
      <c r="Q5" s="1100"/>
      <c r="R5" s="1100"/>
      <c r="S5" s="1100"/>
      <c r="T5" s="1100"/>
    </row>
    <row r="6" spans="1:20" s="1095" customFormat="1" ht="11.95" customHeight="1">
      <c r="A6" s="1100"/>
      <c r="B6" s="1100"/>
      <c r="C6" s="1100"/>
      <c r="D6" s="1100"/>
      <c r="F6" s="1113" t="s">
        <v>92</v>
      </c>
      <c r="G6" s="1115">
        <v>2</v>
      </c>
      <c r="H6" s="1116">
        <v>3</v>
      </c>
      <c r="I6" s="1114">
        <v>4</v>
      </c>
      <c r="J6" s="1100">
        <v>4</v>
      </c>
      <c r="K6" s="1100"/>
      <c r="L6" s="1100"/>
      <c r="M6" s="1100"/>
      <c r="N6" s="1100"/>
      <c r="O6" s="1100"/>
      <c r="P6" s="1100"/>
      <c r="Q6" s="1100"/>
      <c r="R6" s="1100"/>
      <c r="S6" s="1100"/>
      <c r="T6" s="1100"/>
    </row>
    <row r="7" spans="1:20" s="1095" customFormat="1" ht="19">
      <c r="A7" s="1100"/>
      <c r="B7" s="1100"/>
      <c r="C7" s="1100"/>
      <c r="D7" s="1100"/>
      <c r="F7" s="1122">
        <v>1</v>
      </c>
      <c r="G7" s="1131" t="s">
        <v>471</v>
      </c>
      <c r="H7" s="1183" t="str">
        <f>IF(dateCh="","",dateCh)</f>
        <v>26.04.2022</v>
      </c>
      <c r="I7" s="1096" t="s">
        <v>472</v>
      </c>
      <c r="J7" s="1121"/>
      <c r="K7" s="1100"/>
      <c r="L7" s="1100"/>
      <c r="M7" s="1100"/>
      <c r="N7" s="1100"/>
      <c r="O7" s="1100"/>
      <c r="P7" s="1100"/>
      <c r="Q7" s="1100"/>
      <c r="R7" s="1100"/>
      <c r="S7" s="1100"/>
      <c r="T7" s="1100"/>
    </row>
    <row r="8" spans="1:20" s="1095" customFormat="1" ht="47.15">
      <c r="A8" s="1279">
        <v>1</v>
      </c>
      <c r="B8" s="1100"/>
      <c r="C8" s="1100"/>
      <c r="D8" s="1100"/>
      <c r="F8" s="1122" t="str">
        <f>"2." &amp;mergeValue(A8)</f>
        <v>2.1</v>
      </c>
      <c r="G8" s="1131" t="s">
        <v>473</v>
      </c>
      <c r="H8" s="1183" t="str">
        <f>IF('Перечень тарифов'!R21="","наименование отсутствует","" &amp; 'Перечень тарифов'!R21 &amp; "")</f>
        <v>Система централизованного теплоснабжения</v>
      </c>
      <c r="I8" s="1096" t="s">
        <v>568</v>
      </c>
      <c r="J8" s="1121"/>
      <c r="K8" s="1100"/>
      <c r="L8" s="1100"/>
      <c r="M8" s="1100"/>
      <c r="N8" s="1100"/>
      <c r="O8" s="1100"/>
      <c r="P8" s="1100"/>
      <c r="Q8" s="1100"/>
      <c r="R8" s="1100"/>
      <c r="S8" s="1100"/>
      <c r="T8" s="1100"/>
    </row>
    <row r="9" spans="1:20" s="1095" customFormat="1" ht="23.6">
      <c r="A9" s="1279"/>
      <c r="B9" s="1100"/>
      <c r="C9" s="1100"/>
      <c r="D9" s="1100"/>
      <c r="F9" s="1122" t="str">
        <f>"3." &amp;mergeValue(A9)</f>
        <v>3.1</v>
      </c>
      <c r="G9" s="1131" t="s">
        <v>474</v>
      </c>
      <c r="H9" s="1183" t="str">
        <f>IF('Перечень тарифов'!F21="","наименование отсутствует","" &amp; 'Перечень тарифов'!F21 &amp; "")</f>
        <v>Передача. Тепловая энергия</v>
      </c>
      <c r="I9" s="1096" t="s">
        <v>566</v>
      </c>
      <c r="J9" s="1121"/>
      <c r="K9" s="1100"/>
      <c r="L9" s="1100"/>
      <c r="M9" s="1100"/>
      <c r="N9" s="1100"/>
      <c r="O9" s="1100"/>
      <c r="P9" s="1100"/>
      <c r="Q9" s="1100"/>
      <c r="R9" s="1100"/>
      <c r="S9" s="1100"/>
      <c r="T9" s="1100"/>
    </row>
    <row r="10" spans="1:20" s="1095" customFormat="1" ht="23.6">
      <c r="A10" s="1279"/>
      <c r="B10" s="1100"/>
      <c r="C10" s="1100"/>
      <c r="D10" s="1100"/>
      <c r="F10" s="1122" t="str">
        <f>"4."&amp;mergeValue(A10)</f>
        <v>4.1</v>
      </c>
      <c r="G10" s="1131" t="s">
        <v>475</v>
      </c>
      <c r="H10" s="1186" t="s">
        <v>449</v>
      </c>
      <c r="I10" s="1096"/>
      <c r="J10" s="1121"/>
      <c r="K10" s="1100"/>
      <c r="L10" s="1100"/>
      <c r="M10" s="1100"/>
      <c r="N10" s="1100"/>
      <c r="O10" s="1100"/>
      <c r="P10" s="1100"/>
      <c r="Q10" s="1100"/>
      <c r="R10" s="1100"/>
      <c r="S10" s="1100"/>
      <c r="T10" s="1100"/>
    </row>
    <row r="11" spans="1:20" s="1095" customFormat="1" ht="19">
      <c r="A11" s="1279"/>
      <c r="B11" s="1279">
        <v>1</v>
      </c>
      <c r="C11" s="1181"/>
      <c r="D11" s="1181"/>
      <c r="F11" s="1122" t="str">
        <f>"4."&amp;mergeValue(A11) &amp;"."&amp;mergeValue(B11)</f>
        <v>4.1.1</v>
      </c>
      <c r="G11" s="1117" t="s">
        <v>570</v>
      </c>
      <c r="H11" s="1183" t="str">
        <f>IF(region_name="","",region_name)</f>
        <v>Архангельская область</v>
      </c>
      <c r="I11" s="1096" t="s">
        <v>478</v>
      </c>
      <c r="J11" s="1121"/>
      <c r="K11" s="1100"/>
      <c r="L11" s="1100"/>
      <c r="M11" s="1100"/>
      <c r="N11" s="1100"/>
      <c r="O11" s="1100"/>
      <c r="P11" s="1100"/>
      <c r="Q11" s="1100"/>
      <c r="R11" s="1100"/>
      <c r="S11" s="1100"/>
      <c r="T11" s="1100"/>
    </row>
    <row r="12" spans="1:20" s="1095" customFormat="1" ht="23.6">
      <c r="A12" s="1279"/>
      <c r="B12" s="1279"/>
      <c r="C12" s="1279">
        <v>1</v>
      </c>
      <c r="D12" s="1181"/>
      <c r="F12" s="1122" t="str">
        <f>"4."&amp;mergeValue(A12) &amp;"."&amp;mergeValue(B12)&amp;"."&amp;mergeValue(C12)</f>
        <v>4.1.1.1</v>
      </c>
      <c r="G12" s="1126" t="s">
        <v>476</v>
      </c>
      <c r="H12" s="1183" t="str">
        <f>IF(Территории!H13="","","" &amp; Территории!H13 &amp; "")</f>
        <v>Архангельск</v>
      </c>
      <c r="I12" s="1096" t="s">
        <v>479</v>
      </c>
      <c r="J12" s="1121"/>
      <c r="K12" s="1100"/>
      <c r="L12" s="1100"/>
      <c r="M12" s="1100"/>
      <c r="N12" s="1100"/>
      <c r="O12" s="1100"/>
      <c r="P12" s="1100"/>
      <c r="Q12" s="1100"/>
      <c r="R12" s="1100"/>
      <c r="S12" s="1100"/>
      <c r="T12" s="1100"/>
    </row>
    <row r="13" spans="1:20" s="1095" customFormat="1" ht="58.95">
      <c r="A13" s="1279"/>
      <c r="B13" s="1279"/>
      <c r="C13" s="1279"/>
      <c r="D13" s="1181">
        <v>1</v>
      </c>
      <c r="F13" s="1122" t="str">
        <f>"4."&amp;mergeValue(A13) &amp;"."&amp;mergeValue(B13)&amp;"."&amp;mergeValue(C13)&amp;"."&amp;mergeValue(D13)</f>
        <v>4.1.1.1.1</v>
      </c>
      <c r="G13" s="1134" t="s">
        <v>477</v>
      </c>
      <c r="H13" s="1183" t="str">
        <f>IF(Территории!R14="","","" &amp; Территории!R14 &amp; "")</f>
        <v>Архангельск (11701000)</v>
      </c>
      <c r="I13" s="1182" t="s">
        <v>569</v>
      </c>
      <c r="J13" s="1121"/>
      <c r="K13" s="1100"/>
      <c r="L13" s="1100"/>
      <c r="M13" s="1100"/>
      <c r="N13" s="1100"/>
      <c r="O13" s="1100"/>
      <c r="P13" s="1100"/>
      <c r="Q13" s="1100"/>
      <c r="R13" s="1100"/>
      <c r="S13" s="1100"/>
      <c r="T13" s="1100"/>
    </row>
    <row r="14" spans="1:20" s="1119" customFormat="1" ht="2.95" customHeight="1">
      <c r="A14" s="1120"/>
      <c r="B14" s="1120"/>
      <c r="C14" s="1120"/>
      <c r="D14" s="1120"/>
      <c r="F14" s="1118"/>
      <c r="G14" s="1132"/>
      <c r="H14" s="1133"/>
      <c r="I14" s="1103"/>
      <c r="J14" s="1120"/>
      <c r="K14" s="1120"/>
      <c r="L14" s="1120"/>
      <c r="M14" s="1120"/>
      <c r="N14" s="1120"/>
      <c r="O14" s="1120"/>
      <c r="P14" s="1120"/>
      <c r="Q14" s="1120"/>
      <c r="R14" s="1120"/>
      <c r="S14" s="1120"/>
      <c r="T14" s="1120"/>
    </row>
    <row r="15" spans="1:20" s="1119" customFormat="1" ht="15.05" customHeight="1">
      <c r="A15" s="1120"/>
      <c r="B15" s="1120"/>
      <c r="C15" s="1120"/>
      <c r="D15" s="1120"/>
      <c r="F15" s="1118"/>
      <c r="G15" s="1274" t="s">
        <v>571</v>
      </c>
      <c r="H15" s="1274"/>
      <c r="I15" s="1103"/>
      <c r="J15" s="1120"/>
      <c r="K15" s="1120"/>
      <c r="L15" s="1120"/>
      <c r="M15" s="1120"/>
      <c r="N15" s="1120"/>
      <c r="O15" s="1120"/>
      <c r="P15" s="1120"/>
      <c r="Q15" s="1120"/>
      <c r="R15" s="1120"/>
      <c r="S15" s="1120"/>
      <c r="T15" s="1120"/>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sheetPr codeName="List14_1">
    <tabColor rgb="FFEAEBEE"/>
  </sheetPr>
  <dimension ref="A1:AF34"/>
  <sheetViews>
    <sheetView showGridLines="0" topLeftCell="C14" zoomScaleNormal="100" workbookViewId="0">
      <selection activeCell="K20" sqref="K20"/>
    </sheetView>
  </sheetViews>
  <sheetFormatPr defaultColWidth="10.625" defaultRowHeight="14.4"/>
  <cols>
    <col min="1" max="1" width="9.125" style="1081" hidden="1" customWidth="1"/>
    <col min="2" max="2" width="9.125" style="1093" hidden="1" customWidth="1"/>
    <col min="3" max="3" width="3.75" style="1080" customWidth="1"/>
    <col min="4" max="4" width="6.25" style="1073" bestFit="1" customWidth="1"/>
    <col min="5" max="5" width="46.75" style="1073" customWidth="1"/>
    <col min="6" max="6" width="35.75" style="1073" customWidth="1"/>
    <col min="7" max="7" width="3.75" style="1073" customWidth="1"/>
    <col min="8" max="9" width="11.75" style="1073" customWidth="1"/>
    <col min="10" max="11" width="35.75" style="1073" customWidth="1"/>
    <col min="12" max="12" width="84.875" style="1073" customWidth="1"/>
    <col min="13" max="13" width="10.625" style="1073"/>
    <col min="14" max="15" width="10.625" style="1099"/>
    <col min="16" max="16384" width="10.625" style="1073"/>
  </cols>
  <sheetData>
    <row r="1" spans="1:32" hidden="1">
      <c r="S1" s="1147"/>
      <c r="AF1" s="1148"/>
    </row>
    <row r="2" spans="1:32" hidden="1"/>
    <row r="3" spans="1:32" hidden="1"/>
    <row r="4" spans="1:32" ht="2.95" customHeight="1">
      <c r="C4" s="1079"/>
      <c r="D4" s="1074"/>
      <c r="E4" s="1074"/>
      <c r="F4" s="1074"/>
      <c r="G4" s="1074"/>
      <c r="H4" s="1074"/>
      <c r="I4" s="1074"/>
      <c r="J4" s="1074"/>
      <c r="K4" s="1139"/>
      <c r="L4" s="1139"/>
    </row>
    <row r="5" spans="1:32" ht="26.2" customHeight="1">
      <c r="C5" s="1079"/>
      <c r="D5" s="1308" t="s">
        <v>707</v>
      </c>
      <c r="E5" s="1308"/>
      <c r="F5" s="1308"/>
      <c r="G5" s="1308"/>
      <c r="H5" s="1308"/>
      <c r="I5" s="1308"/>
      <c r="J5" s="1308"/>
      <c r="K5" s="1308"/>
      <c r="L5" s="1123"/>
    </row>
    <row r="6" spans="1:32" ht="2.95" customHeight="1">
      <c r="C6" s="1079"/>
      <c r="D6" s="1074"/>
      <c r="E6" s="1140"/>
      <c r="F6" s="1140"/>
      <c r="G6" s="1140"/>
      <c r="H6" s="1140"/>
      <c r="I6" s="1140"/>
      <c r="J6" s="1140"/>
      <c r="K6" s="1078"/>
      <c r="L6" s="1141"/>
    </row>
    <row r="7" spans="1:32" ht="19">
      <c r="C7" s="1079"/>
      <c r="D7" s="1074"/>
      <c r="E7" s="1157" t="str">
        <f>"Дата подачи заявления об "&amp;IF(datePr_ch="","утверждении","изменении") &amp; " тарифов"</f>
        <v>Дата подачи заявления об утверждении тарифов</v>
      </c>
      <c r="F7" s="1285" t="str">
        <f>IF(datePr_ch="",IF(datePr="","",datePr),datePr_ch)</f>
        <v>26.04.2022</v>
      </c>
      <c r="G7" s="1285"/>
      <c r="H7" s="1285"/>
      <c r="I7" s="1285"/>
      <c r="J7" s="1285"/>
      <c r="K7" s="1285"/>
      <c r="L7" s="1168"/>
      <c r="M7" s="1097"/>
    </row>
    <row r="8" spans="1:32" ht="19">
      <c r="C8" s="1079"/>
      <c r="D8" s="1074"/>
      <c r="E8" s="1157" t="str">
        <f>"Номер подачи заявления об "&amp;IF(numberPr_ch="","утверждении","изменении") &amp; " тарифов"</f>
        <v>Номер подачи заявления об утверждении тарифов</v>
      </c>
      <c r="F8" s="1285" t="str">
        <f>IF(numberPr_ch="",IF(numberPr="","",numberPr),numberPr_ch)</f>
        <v>945</v>
      </c>
      <c r="G8" s="1285"/>
      <c r="H8" s="1285"/>
      <c r="I8" s="1285"/>
      <c r="J8" s="1285"/>
      <c r="K8" s="1285"/>
      <c r="L8" s="1168"/>
      <c r="M8" s="1097"/>
    </row>
    <row r="9" spans="1:32">
      <c r="C9" s="1079"/>
      <c r="D9" s="1074"/>
      <c r="E9" s="1140"/>
      <c r="F9" s="1140"/>
      <c r="G9" s="1140"/>
      <c r="H9" s="1140"/>
      <c r="I9" s="1140"/>
      <c r="J9" s="1140"/>
      <c r="K9" s="1078"/>
      <c r="L9" s="1141"/>
    </row>
    <row r="10" spans="1:32" ht="20.95" customHeight="1">
      <c r="C10" s="1079"/>
      <c r="D10" s="1292" t="s">
        <v>445</v>
      </c>
      <c r="E10" s="1292"/>
      <c r="F10" s="1292"/>
      <c r="G10" s="1292"/>
      <c r="H10" s="1292"/>
      <c r="I10" s="1292"/>
      <c r="J10" s="1292"/>
      <c r="K10" s="1292"/>
      <c r="L10" s="1349" t="s">
        <v>446</v>
      </c>
    </row>
    <row r="11" spans="1:32" ht="20.95" customHeight="1">
      <c r="C11" s="1079"/>
      <c r="D11" s="1303" t="s">
        <v>91</v>
      </c>
      <c r="E11" s="1359" t="s">
        <v>296</v>
      </c>
      <c r="F11" s="1359" t="s">
        <v>19</v>
      </c>
      <c r="G11" s="1368" t="s">
        <v>684</v>
      </c>
      <c r="H11" s="1369"/>
      <c r="I11" s="1370"/>
      <c r="J11" s="1359" t="s">
        <v>439</v>
      </c>
      <c r="K11" s="1359" t="s">
        <v>447</v>
      </c>
      <c r="L11" s="1349"/>
    </row>
    <row r="12" spans="1:32" ht="20.95" customHeight="1">
      <c r="C12" s="1079"/>
      <c r="D12" s="1305"/>
      <c r="E12" s="1360"/>
      <c r="F12" s="1360"/>
      <c r="G12" s="1361" t="s">
        <v>685</v>
      </c>
      <c r="H12" s="1362"/>
      <c r="I12" s="1084" t="s">
        <v>686</v>
      </c>
      <c r="J12" s="1360"/>
      <c r="K12" s="1360"/>
      <c r="L12" s="1349"/>
    </row>
    <row r="13" spans="1:32" ht="11.95" customHeight="1">
      <c r="C13" s="1079"/>
      <c r="D13" s="1075" t="s">
        <v>92</v>
      </c>
      <c r="E13" s="1075" t="s">
        <v>48</v>
      </c>
      <c r="F13" s="1075" t="s">
        <v>49</v>
      </c>
      <c r="G13" s="1363" t="s">
        <v>50</v>
      </c>
      <c r="H13" s="1363"/>
      <c r="I13" s="1075" t="s">
        <v>67</v>
      </c>
      <c r="J13" s="1075" t="s">
        <v>68</v>
      </c>
      <c r="K13" s="1075" t="s">
        <v>182</v>
      </c>
      <c r="L13" s="1075" t="s">
        <v>183</v>
      </c>
    </row>
    <row r="14" spans="1:32" ht="14.25" customHeight="1">
      <c r="A14" s="1104"/>
      <c r="C14" s="1079"/>
      <c r="D14" s="1152">
        <v>1</v>
      </c>
      <c r="E14" s="1350" t="s">
        <v>687</v>
      </c>
      <c r="F14" s="1364"/>
      <c r="G14" s="1364"/>
      <c r="H14" s="1364"/>
      <c r="I14" s="1364"/>
      <c r="J14" s="1364"/>
      <c r="K14" s="1364"/>
      <c r="L14" s="1089"/>
      <c r="M14" s="1154"/>
    </row>
    <row r="15" spans="1:32" ht="58.95">
      <c r="A15" s="1104"/>
      <c r="C15" s="1079"/>
      <c r="D15" s="1152" t="s">
        <v>294</v>
      </c>
      <c r="E15" s="1107" t="s">
        <v>449</v>
      </c>
      <c r="F15" s="1107" t="s">
        <v>449</v>
      </c>
      <c r="G15" s="1356" t="s">
        <v>449</v>
      </c>
      <c r="H15" s="1357"/>
      <c r="I15" s="1107" t="s">
        <v>449</v>
      </c>
      <c r="J15" s="1129" t="s">
        <v>1240</v>
      </c>
      <c r="K15" s="1166"/>
      <c r="L15" s="1096" t="s">
        <v>688</v>
      </c>
      <c r="M15" s="1154"/>
    </row>
    <row r="16" spans="1:32" ht="19">
      <c r="A16" s="1104"/>
      <c r="B16" s="1093">
        <v>3</v>
      </c>
      <c r="C16" s="1079"/>
      <c r="D16" s="1155">
        <v>2</v>
      </c>
      <c r="E16" s="1365" t="s">
        <v>689</v>
      </c>
      <c r="F16" s="1366"/>
      <c r="G16" s="1366"/>
      <c r="H16" s="1367"/>
      <c r="I16" s="1367"/>
      <c r="J16" s="1367" t="s">
        <v>449</v>
      </c>
      <c r="K16" s="1367"/>
      <c r="L16" s="1150"/>
      <c r="M16" s="1154"/>
    </row>
    <row r="17" spans="1:15" ht="90" customHeight="1">
      <c r="A17" s="1104"/>
      <c r="C17" s="1351"/>
      <c r="D17" s="1358" t="s">
        <v>690</v>
      </c>
      <c r="E17" s="1354" t="str">
        <f>IF('Перечень тарифов'!E21="","наименование отсутствует","" &amp; 'Перечень тарифов'!E21 &amp; "")</f>
        <v>Тарифы на услуги по передаче тепловой энергии</v>
      </c>
      <c r="F17" s="1355" t="str">
        <f>IF('Перечень тарифов'!J21="","наименование отсутствует","" &amp; 'Перечень тарифов'!J21 &amp; "")</f>
        <v>Тариф на услуги по передаче тепловой энергии</v>
      </c>
      <c r="G17" s="1107"/>
      <c r="H17" s="1165" t="s">
        <v>1102</v>
      </c>
      <c r="I17" s="1164" t="s">
        <v>1103</v>
      </c>
      <c r="J17" s="1129" t="s">
        <v>247</v>
      </c>
      <c r="K17" s="1107" t="s">
        <v>449</v>
      </c>
      <c r="L17" s="1281" t="s">
        <v>711</v>
      </c>
      <c r="M17" s="1154"/>
    </row>
    <row r="18" spans="1:15" ht="19">
      <c r="A18" s="1104"/>
      <c r="C18" s="1351"/>
      <c r="D18" s="1358"/>
      <c r="E18" s="1354"/>
      <c r="F18" s="1355"/>
      <c r="G18" s="1156"/>
      <c r="H18" s="1151" t="s">
        <v>274</v>
      </c>
      <c r="I18" s="1146"/>
      <c r="J18" s="1146"/>
      <c r="K18" s="1144"/>
      <c r="L18" s="1283"/>
      <c r="M18" s="1154"/>
    </row>
    <row r="19" spans="1:15" ht="19">
      <c r="A19" s="1104"/>
      <c r="B19" s="1093">
        <v>3</v>
      </c>
      <c r="C19" s="1079"/>
      <c r="D19" s="1094" t="s">
        <v>49</v>
      </c>
      <c r="E19" s="1350" t="s">
        <v>691</v>
      </c>
      <c r="F19" s="1350"/>
      <c r="G19" s="1350"/>
      <c r="H19" s="1350"/>
      <c r="I19" s="1350"/>
      <c r="J19" s="1350"/>
      <c r="K19" s="1350"/>
      <c r="L19" s="1128"/>
      <c r="M19" s="1154"/>
    </row>
    <row r="20" spans="1:15" ht="35.35">
      <c r="A20" s="1104"/>
      <c r="C20" s="1079"/>
      <c r="D20" s="1152" t="s">
        <v>440</v>
      </c>
      <c r="E20" s="1107" t="s">
        <v>449</v>
      </c>
      <c r="F20" s="1107" t="s">
        <v>449</v>
      </c>
      <c r="G20" s="1356" t="s">
        <v>449</v>
      </c>
      <c r="H20" s="1357"/>
      <c r="I20" s="1107" t="s">
        <v>449</v>
      </c>
      <c r="J20" s="1107" t="s">
        <v>449</v>
      </c>
      <c r="K20" s="1036" t="s">
        <v>2088</v>
      </c>
      <c r="L20" s="1096" t="s">
        <v>692</v>
      </c>
      <c r="M20" s="1154"/>
    </row>
    <row r="21" spans="1:15" ht="19">
      <c r="A21" s="1104"/>
      <c r="B21" s="1093">
        <v>3</v>
      </c>
      <c r="C21" s="1079"/>
      <c r="D21" s="1094" t="s">
        <v>50</v>
      </c>
      <c r="E21" s="1350" t="s">
        <v>693</v>
      </c>
      <c r="F21" s="1350"/>
      <c r="G21" s="1350"/>
      <c r="H21" s="1350"/>
      <c r="I21" s="1350"/>
      <c r="J21" s="1350"/>
      <c r="K21" s="1350"/>
      <c r="L21" s="1128"/>
      <c r="M21" s="1154"/>
    </row>
    <row r="22" spans="1:15" ht="67.599999999999994" customHeight="1">
      <c r="A22" s="1104"/>
      <c r="C22" s="1351"/>
      <c r="D22" s="1358" t="s">
        <v>441</v>
      </c>
      <c r="E22" s="1354" t="str">
        <f>IF('Перечень тарифов'!E21="","наименование отсутствует","" &amp; 'Перечень тарифов'!E21 &amp; "")</f>
        <v>Тарифы на услуги по передаче тепловой энергии</v>
      </c>
      <c r="F22" s="1355" t="str">
        <f>IF('Перечень тарифов'!J21="","наименование отсутствует","" &amp; 'Перечень тарифов'!J21 &amp; "")</f>
        <v>Тариф на услуги по передаче тепловой энергии</v>
      </c>
      <c r="G22" s="1107"/>
      <c r="H22" s="1164" t="s">
        <v>1102</v>
      </c>
      <c r="I22" s="1164" t="s">
        <v>1103</v>
      </c>
      <c r="J22" s="1169">
        <v>2304.6</v>
      </c>
      <c r="K22" s="1107" t="s">
        <v>449</v>
      </c>
      <c r="L22" s="1281" t="s">
        <v>712</v>
      </c>
      <c r="M22" s="1154"/>
    </row>
    <row r="23" spans="1:15" ht="19">
      <c r="A23" s="1104"/>
      <c r="C23" s="1351"/>
      <c r="D23" s="1358"/>
      <c r="E23" s="1354"/>
      <c r="F23" s="1355"/>
      <c r="G23" s="1156"/>
      <c r="H23" s="1151" t="s">
        <v>274</v>
      </c>
      <c r="I23" s="1143"/>
      <c r="J23" s="1143"/>
      <c r="K23" s="1144"/>
      <c r="L23" s="1283"/>
      <c r="M23" s="1154"/>
    </row>
    <row r="24" spans="1:15" ht="19">
      <c r="A24" s="1104"/>
      <c r="C24" s="1079"/>
      <c r="D24" s="1094" t="s">
        <v>67</v>
      </c>
      <c r="E24" s="1350" t="s">
        <v>757</v>
      </c>
      <c r="F24" s="1350"/>
      <c r="G24" s="1350"/>
      <c r="H24" s="1350"/>
      <c r="I24" s="1350"/>
      <c r="J24" s="1350"/>
      <c r="K24" s="1350"/>
      <c r="L24" s="1128"/>
      <c r="M24" s="1154"/>
    </row>
    <row r="25" spans="1:15" ht="90" customHeight="1">
      <c r="A25" s="1104"/>
      <c r="C25" s="1351"/>
      <c r="D25" s="1352" t="s">
        <v>442</v>
      </c>
      <c r="E25" s="1354" t="str">
        <f>IF('Перечень тарифов'!E21="","наименование отсутствует","" &amp; 'Перечень тарифов'!E21 &amp; "")</f>
        <v>Тарифы на услуги по передаче тепловой энергии</v>
      </c>
      <c r="F25" s="1355" t="str">
        <f>IF('Перечень тарифов'!J21="","наименование отсутствует","" &amp; 'Перечень тарифов'!J21 &amp; "")</f>
        <v>Тариф на услуги по передаче тепловой энергии</v>
      </c>
      <c r="G25" s="1107"/>
      <c r="H25" s="1165" t="s">
        <v>1102</v>
      </c>
      <c r="I25" s="1164" t="s">
        <v>1103</v>
      </c>
      <c r="J25" s="1169">
        <v>3476</v>
      </c>
      <c r="K25" s="1107" t="s">
        <v>449</v>
      </c>
      <c r="L25" s="1281" t="s">
        <v>758</v>
      </c>
      <c r="M25" s="1154"/>
    </row>
    <row r="26" spans="1:15" ht="19">
      <c r="A26" s="1104"/>
      <c r="C26" s="1351"/>
      <c r="D26" s="1353"/>
      <c r="E26" s="1354"/>
      <c r="F26" s="1355"/>
      <c r="G26" s="1156"/>
      <c r="H26" s="1151" t="s">
        <v>274</v>
      </c>
      <c r="I26" s="1143"/>
      <c r="J26" s="1143"/>
      <c r="K26" s="1144"/>
      <c r="L26" s="1283"/>
      <c r="M26" s="1154"/>
    </row>
    <row r="27" spans="1:15" ht="26.2" customHeight="1">
      <c r="A27" s="1104"/>
      <c r="C27" s="1079"/>
      <c r="D27" s="1094" t="s">
        <v>68</v>
      </c>
      <c r="E27" s="1350" t="s">
        <v>714</v>
      </c>
      <c r="F27" s="1350"/>
      <c r="G27" s="1350"/>
      <c r="H27" s="1350"/>
      <c r="I27" s="1350"/>
      <c r="J27" s="1350"/>
      <c r="K27" s="1350"/>
      <c r="L27" s="1128"/>
      <c r="M27" s="1154"/>
    </row>
    <row r="28" spans="1:15" ht="101.3" customHeight="1">
      <c r="A28" s="1104"/>
      <c r="C28" s="1351"/>
      <c r="D28" s="1352" t="s">
        <v>443</v>
      </c>
      <c r="E28" s="1354" t="str">
        <f>IF('Перечень тарифов'!E21="","наименование отсутствует","" &amp; 'Перечень тарифов'!E21 &amp; "")</f>
        <v>Тарифы на услуги по передаче тепловой энергии</v>
      </c>
      <c r="F28" s="1355" t="str">
        <f>IF('Перечень тарифов'!J21="","наименование отсутствует","" &amp; 'Перечень тарифов'!J21 &amp; "")</f>
        <v>Тариф на услуги по передаче тепловой энергии</v>
      </c>
      <c r="G28" s="1107"/>
      <c r="H28" s="1165" t="s">
        <v>1102</v>
      </c>
      <c r="I28" s="1164" t="s">
        <v>1103</v>
      </c>
      <c r="J28" s="1169">
        <v>0</v>
      </c>
      <c r="K28" s="1107" t="s">
        <v>449</v>
      </c>
      <c r="L28" s="1281" t="s">
        <v>715</v>
      </c>
      <c r="M28" s="1154"/>
      <c r="O28" s="1099" t="s">
        <v>553</v>
      </c>
    </row>
    <row r="29" spans="1:15" ht="19">
      <c r="A29" s="1104"/>
      <c r="C29" s="1351"/>
      <c r="D29" s="1353"/>
      <c r="E29" s="1354"/>
      <c r="F29" s="1355"/>
      <c r="G29" s="1156"/>
      <c r="H29" s="1151" t="s">
        <v>274</v>
      </c>
      <c r="I29" s="1143"/>
      <c r="J29" s="1143"/>
      <c r="K29" s="1144"/>
      <c r="L29" s="1283"/>
      <c r="M29" s="1154"/>
    </row>
    <row r="30" spans="1:15" ht="25.55" customHeight="1">
      <c r="A30" s="1104"/>
      <c r="B30" s="1093">
        <v>3</v>
      </c>
      <c r="C30" s="1079"/>
      <c r="D30" s="1094" t="s">
        <v>182</v>
      </c>
      <c r="E30" s="1350" t="s">
        <v>713</v>
      </c>
      <c r="F30" s="1350"/>
      <c r="G30" s="1350"/>
      <c r="H30" s="1350"/>
      <c r="I30" s="1350"/>
      <c r="J30" s="1350"/>
      <c r="K30" s="1350"/>
      <c r="L30" s="1128"/>
      <c r="M30" s="1154"/>
    </row>
    <row r="31" spans="1:15" ht="112.6" customHeight="1">
      <c r="A31" s="1104"/>
      <c r="C31" s="1351"/>
      <c r="D31" s="1352" t="s">
        <v>694</v>
      </c>
      <c r="E31" s="1354" t="str">
        <f>IF('Перечень тарифов'!E21="","наименование отсутствует","" &amp; 'Перечень тарифов'!E21 &amp; "")</f>
        <v>Тарифы на услуги по передаче тепловой энергии</v>
      </c>
      <c r="F31" s="1355" t="str">
        <f>IF('Перечень тарифов'!J21="","наименование отсутствует","" &amp; 'Перечень тарифов'!J21 &amp; "")</f>
        <v>Тариф на услуги по передаче тепловой энергии</v>
      </c>
      <c r="G31" s="1107"/>
      <c r="H31" s="1165" t="s">
        <v>1102</v>
      </c>
      <c r="I31" s="1164" t="s">
        <v>1103</v>
      </c>
      <c r="J31" s="1169">
        <v>0</v>
      </c>
      <c r="K31" s="1107" t="s">
        <v>449</v>
      </c>
      <c r="L31" s="1281" t="s">
        <v>716</v>
      </c>
      <c r="M31" s="1154"/>
    </row>
    <row r="32" spans="1:15" ht="19">
      <c r="A32" s="1104"/>
      <c r="C32" s="1351"/>
      <c r="D32" s="1353"/>
      <c r="E32" s="1354"/>
      <c r="F32" s="1355"/>
      <c r="G32" s="1156"/>
      <c r="H32" s="1151" t="s">
        <v>274</v>
      </c>
      <c r="I32" s="1143"/>
      <c r="J32" s="1143"/>
      <c r="K32" s="1144"/>
      <c r="L32" s="1283"/>
      <c r="M32" s="1154"/>
    </row>
    <row r="33" spans="1:15" s="1091" customFormat="1" ht="2.95" customHeight="1">
      <c r="A33" s="1104"/>
      <c r="D33" s="1158"/>
      <c r="E33" s="1158"/>
      <c r="F33" s="1158"/>
      <c r="G33" s="1158"/>
      <c r="H33" s="1158"/>
      <c r="I33" s="1158"/>
      <c r="J33" s="1158"/>
      <c r="K33" s="1158"/>
      <c r="L33" s="1158"/>
      <c r="N33" s="1142"/>
      <c r="O33" s="1142"/>
    </row>
    <row r="34" spans="1:15" ht="24.75" customHeight="1">
      <c r="D34" s="1145">
        <v>1</v>
      </c>
      <c r="E34" s="1274" t="s">
        <v>710</v>
      </c>
      <c r="F34" s="1274"/>
      <c r="G34" s="1274"/>
      <c r="H34" s="1274"/>
      <c r="I34" s="1274"/>
      <c r="J34" s="1274"/>
      <c r="K34" s="1274"/>
      <c r="L34" s="1274"/>
    </row>
  </sheetData>
  <sheetProtection password="FA9C" sheet="1" objects="1" scenarios="1" formatColumns="0" formatRows="0"/>
  <mergeCells count="48">
    <mergeCell ref="D5:K5"/>
    <mergeCell ref="F7:K7"/>
    <mergeCell ref="F8:K8"/>
    <mergeCell ref="D10:K10"/>
    <mergeCell ref="L10:L12"/>
    <mergeCell ref="D11:D12"/>
    <mergeCell ref="E11:E12"/>
    <mergeCell ref="F11:F12"/>
    <mergeCell ref="G11:I11"/>
    <mergeCell ref="J11:J12"/>
    <mergeCell ref="E19:K19"/>
    <mergeCell ref="K11:K12"/>
    <mergeCell ref="G12:H12"/>
    <mergeCell ref="G13:H13"/>
    <mergeCell ref="E14:K14"/>
    <mergeCell ref="G15:H15"/>
    <mergeCell ref="E16:K16"/>
    <mergeCell ref="C17:C18"/>
    <mergeCell ref="D17:D18"/>
    <mergeCell ref="E17:E18"/>
    <mergeCell ref="F17:F18"/>
    <mergeCell ref="L17:L18"/>
    <mergeCell ref="G20:H20"/>
    <mergeCell ref="E21:K21"/>
    <mergeCell ref="C22:C23"/>
    <mergeCell ref="D22:D23"/>
    <mergeCell ref="E22:E23"/>
    <mergeCell ref="F22:F23"/>
    <mergeCell ref="L28:L29"/>
    <mergeCell ref="L22:L23"/>
    <mergeCell ref="E24:K24"/>
    <mergeCell ref="C25:C26"/>
    <mergeCell ref="D25:D26"/>
    <mergeCell ref="E25:E26"/>
    <mergeCell ref="F25:F26"/>
    <mergeCell ref="L25:L26"/>
    <mergeCell ref="E27:K27"/>
    <mergeCell ref="C28:C29"/>
    <mergeCell ref="D28:D29"/>
    <mergeCell ref="E28:E29"/>
    <mergeCell ref="F28:F29"/>
    <mergeCell ref="E34:L34"/>
    <mergeCell ref="E30:K30"/>
    <mergeCell ref="C31:C32"/>
    <mergeCell ref="D31:D32"/>
    <mergeCell ref="E31:E32"/>
    <mergeCell ref="F31:F32"/>
    <mergeCell ref="L31:L32"/>
  </mergeCells>
  <dataValidations count="6">
    <dataValidation type="textLength" operator="lessThanOrEqual" allowBlank="1" showInputMessage="1" showErrorMessage="1" errorTitle="Ошибка" error="Допускается ввод не более 900 символов!" sqref="L31 L28 L25 L22 L16:L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28:I28 H25:I25 H22:I22 H17:I17"/>
    <dataValidation type="decimal" allowBlank="1" showErrorMessage="1" errorTitle="Ошибка" error="Допускается ввод только действительных чисел!" sqref="J31 J28 J25 J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20 K1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s>
  <hyperlinks>
    <hyperlink ref="K20" location="'Форма 4.10.1'!$K$20" tooltip="Кликните по гиперссылке, чтобы перейти по гиперссылке или отредактировать её" display="https://portal.eias.ru/Portal/DownloadPage.aspx?type=12&amp;guid=312fe55e-248f-4889-a462-bd18ca27a16f"/>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sheetPr codeName="List03">
    <tabColor rgb="FFEAEBEE"/>
    <pageSetUpPr fitToPage="1"/>
  </sheetPr>
  <dimension ref="A1:N15"/>
  <sheetViews>
    <sheetView showGridLines="0" topLeftCell="C4" zoomScaleNormal="100" workbookViewId="0"/>
  </sheetViews>
  <sheetFormatPr defaultColWidth="9.125" defaultRowHeight="14.4"/>
  <cols>
    <col min="1" max="1" width="9.125" style="122" hidden="1" customWidth="1"/>
    <col min="2" max="2" width="9.125" style="123" hidden="1" customWidth="1"/>
    <col min="3" max="3" width="3.75" style="124" customWidth="1"/>
    <col min="4" max="4" width="7" style="125" bestFit="1" customWidth="1"/>
    <col min="5" max="5" width="11.25" style="125" customWidth="1"/>
    <col min="6" max="6" width="41" style="125" customWidth="1"/>
    <col min="7" max="7" width="18" style="125" customWidth="1"/>
    <col min="8" max="8" width="13.125" style="125" customWidth="1"/>
    <col min="9" max="9" width="11.375" style="125" customWidth="1"/>
    <col min="10" max="10" width="42.125" style="125" customWidth="1"/>
    <col min="11" max="11" width="115.75" style="125" customWidth="1"/>
    <col min="12" max="12" width="3.75" style="125" customWidth="1"/>
    <col min="13" max="16384" width="9.125" style="125"/>
  </cols>
  <sheetData>
    <row r="1" spans="1:14" hidden="1"/>
    <row r="2" spans="1:14" hidden="1"/>
    <row r="3" spans="1:14" hidden="1"/>
    <row r="4" spans="1:14" ht="2.95" customHeight="1"/>
    <row r="5" spans="1:14" s="35" customFormat="1" ht="22.95">
      <c r="A5" s="119"/>
      <c r="C5" s="44"/>
      <c r="D5" s="1371" t="s">
        <v>460</v>
      </c>
      <c r="E5" s="1371"/>
      <c r="F5" s="1371"/>
      <c r="G5" s="1371"/>
      <c r="H5" s="1371"/>
      <c r="I5" s="1371"/>
      <c r="J5" s="1371"/>
      <c r="K5" s="407"/>
    </row>
    <row r="6" spans="1:14" ht="2.95" hidden="1" customHeight="1">
      <c r="D6" s="126"/>
      <c r="E6" s="126"/>
      <c r="G6" s="126"/>
      <c r="H6" s="126"/>
      <c r="I6" s="126"/>
      <c r="J6" s="126"/>
      <c r="K6" s="126"/>
    </row>
    <row r="7" spans="1:14" s="122" customFormat="1" ht="2.95" customHeight="1">
      <c r="B7" s="123"/>
      <c r="C7" s="124"/>
      <c r="D7" s="127"/>
      <c r="E7" s="127"/>
      <c r="G7" s="127"/>
      <c r="H7" s="127"/>
      <c r="I7" s="127"/>
      <c r="J7" s="127"/>
      <c r="K7" s="127"/>
      <c r="L7" s="128"/>
    </row>
    <row r="8" spans="1:14">
      <c r="D8" s="1373" t="s">
        <v>445</v>
      </c>
      <c r="E8" s="1373"/>
      <c r="F8" s="1373"/>
      <c r="G8" s="1373"/>
      <c r="H8" s="1373"/>
      <c r="I8" s="1373"/>
      <c r="J8" s="1373"/>
      <c r="K8" s="1373" t="s">
        <v>446</v>
      </c>
    </row>
    <row r="9" spans="1:14">
      <c r="D9" s="1373" t="s">
        <v>91</v>
      </c>
      <c r="E9" s="1373" t="s">
        <v>462</v>
      </c>
      <c r="F9" s="1373"/>
      <c r="G9" s="1373" t="s">
        <v>463</v>
      </c>
      <c r="H9" s="1373"/>
      <c r="I9" s="1373"/>
      <c r="J9" s="1373"/>
      <c r="K9" s="1373"/>
    </row>
    <row r="10" spans="1:14" ht="23.6">
      <c r="D10" s="1373"/>
      <c r="E10" s="131" t="s">
        <v>464</v>
      </c>
      <c r="F10" s="131" t="s">
        <v>398</v>
      </c>
      <c r="G10" s="131" t="s">
        <v>398</v>
      </c>
      <c r="H10" s="131" t="s">
        <v>464</v>
      </c>
      <c r="I10" s="131" t="s">
        <v>465</v>
      </c>
      <c r="J10" s="131" t="s">
        <v>447</v>
      </c>
      <c r="K10" s="1373"/>
    </row>
    <row r="11" spans="1:14" ht="11.95" customHeight="1">
      <c r="D11" s="39" t="s">
        <v>92</v>
      </c>
      <c r="E11" s="39" t="s">
        <v>48</v>
      </c>
      <c r="F11" s="39" t="s">
        <v>49</v>
      </c>
      <c r="G11" s="39" t="s">
        <v>50</v>
      </c>
      <c r="H11" s="39" t="s">
        <v>67</v>
      </c>
      <c r="I11" s="39" t="s">
        <v>68</v>
      </c>
      <c r="J11" s="39" t="s">
        <v>182</v>
      </c>
      <c r="K11" s="39" t="s">
        <v>183</v>
      </c>
    </row>
    <row r="12" spans="1:14" s="121" customFormat="1" ht="55" customHeight="1">
      <c r="A12" s="178" t="s">
        <v>49</v>
      </c>
      <c r="B12" s="129" t="s">
        <v>252</v>
      </c>
      <c r="C12" s="130"/>
      <c r="D12" s="132" t="s">
        <v>92</v>
      </c>
      <c r="E12" s="1137"/>
      <c r="F12" s="1108"/>
      <c r="G12" s="1108"/>
      <c r="H12" s="1108"/>
      <c r="I12" s="1174"/>
      <c r="J12" s="1036"/>
      <c r="K12" s="1281" t="s">
        <v>466</v>
      </c>
      <c r="M12" s="421" t="str">
        <f>IF(ISERROR(INDEX(kind_of_nameforms,MATCH(E12,kind_of_forms,0),1)),"",INDEX(kind_of_nameforms,MATCH(E12,kind_of_forms,0),1))</f>
        <v/>
      </c>
      <c r="N12" s="422"/>
    </row>
    <row r="13" spans="1:14" ht="15.05" customHeight="1">
      <c r="A13" s="125"/>
      <c r="B13" s="125"/>
      <c r="C13" s="125"/>
      <c r="D13" s="108"/>
      <c r="E13" s="134" t="s">
        <v>5</v>
      </c>
      <c r="F13" s="133"/>
      <c r="G13" s="133"/>
      <c r="H13" s="133"/>
      <c r="I13" s="133"/>
      <c r="J13" s="295"/>
      <c r="K13" s="1283"/>
    </row>
    <row r="14" spans="1:14" ht="2.95" customHeight="1">
      <c r="A14" s="125"/>
      <c r="B14" s="125"/>
      <c r="C14" s="125"/>
    </row>
    <row r="15" spans="1:14" ht="27.85" customHeight="1">
      <c r="E15" s="1372" t="s">
        <v>572</v>
      </c>
      <c r="F15" s="1372"/>
      <c r="G15" s="1372"/>
      <c r="H15" s="1372"/>
      <c r="I15" s="1372"/>
      <c r="J15" s="1372"/>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sheetPr codeName="List07">
    <tabColor rgb="FFCCCCFF"/>
    <pageSetUpPr fitToPage="1"/>
  </sheetPr>
  <dimension ref="A1:I15"/>
  <sheetViews>
    <sheetView showGridLines="0" topLeftCell="C6" zoomScaleNormal="100" workbookViewId="0"/>
  </sheetViews>
  <sheetFormatPr defaultColWidth="9.125" defaultRowHeight="14.4"/>
  <cols>
    <col min="1" max="2" width="9.125" style="13" hidden="1" customWidth="1"/>
    <col min="3" max="3" width="3.75" style="46" bestFit="1" customWidth="1"/>
    <col min="4" max="4" width="6.25" style="13" bestFit="1" customWidth="1"/>
    <col min="5" max="5" width="94.875" style="13" customWidth="1"/>
    <col min="6" max="16384" width="9.125" style="13"/>
  </cols>
  <sheetData>
    <row r="1" spans="3:9" hidden="1"/>
    <row r="2" spans="3:9" hidden="1"/>
    <row r="3" spans="3:9" hidden="1"/>
    <row r="4" spans="3:9" hidden="1"/>
    <row r="5" spans="3:9" hidden="1"/>
    <row r="6" spans="3:9" ht="2.95" customHeight="1">
      <c r="C6" s="47"/>
      <c r="D6" s="14"/>
      <c r="E6" s="14"/>
    </row>
    <row r="7" spans="3:9" ht="22.95">
      <c r="C7" s="47"/>
      <c r="D7" s="1234" t="s">
        <v>313</v>
      </c>
      <c r="E7" s="1236"/>
      <c r="F7" s="408"/>
    </row>
    <row r="8" spans="3:9" ht="2.95" customHeight="1">
      <c r="C8" s="47"/>
      <c r="D8" s="14"/>
      <c r="E8" s="14"/>
    </row>
    <row r="9" spans="3:9" ht="15.9" customHeight="1">
      <c r="C9" s="47"/>
      <c r="D9" s="97" t="s">
        <v>91</v>
      </c>
      <c r="E9" s="398" t="s">
        <v>312</v>
      </c>
    </row>
    <row r="10" spans="3:9" ht="11.95" customHeight="1">
      <c r="C10" s="47"/>
      <c r="D10" s="39" t="s">
        <v>92</v>
      </c>
      <c r="E10" s="39" t="s">
        <v>48</v>
      </c>
    </row>
    <row r="11" spans="3:9" ht="11.3" hidden="1" customHeight="1">
      <c r="C11" s="47"/>
      <c r="D11" s="186">
        <v>0</v>
      </c>
      <c r="E11" s="399"/>
    </row>
    <row r="12" spans="3:9" ht="15.05" customHeight="1">
      <c r="C12" s="160"/>
      <c r="D12" s="117">
        <v>1</v>
      </c>
      <c r="E12" s="1090"/>
    </row>
    <row r="13" spans="3:9" ht="11.95" customHeight="1">
      <c r="C13" s="47"/>
      <c r="D13" s="400"/>
      <c r="E13" s="401" t="s">
        <v>176</v>
      </c>
    </row>
    <row r="14" spans="3:9" ht="2.95" customHeight="1"/>
    <row r="15" spans="3:9" ht="22.6" customHeight="1">
      <c r="C15" s="161"/>
      <c r="D15" s="1374" t="s">
        <v>314</v>
      </c>
      <c r="E15" s="1374"/>
      <c r="F15" s="162"/>
      <c r="G15" s="162"/>
      <c r="H15" s="162"/>
      <c r="I15" s="162"/>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sheetPr codeName="ListComm">
    <tabColor rgb="FFCCCCFF"/>
    <pageSetUpPr fitToPage="1"/>
  </sheetPr>
  <dimension ref="A1:L12"/>
  <sheetViews>
    <sheetView showGridLines="0" topLeftCell="C6" zoomScaleNormal="100" workbookViewId="0"/>
  </sheetViews>
  <sheetFormatPr defaultColWidth="9.125" defaultRowHeight="14.4"/>
  <cols>
    <col min="1" max="2" width="9.125" style="13" hidden="1" customWidth="1"/>
    <col min="3" max="3" width="3.75" style="46" customWidth="1"/>
    <col min="4" max="4" width="6.25" style="13" customWidth="1"/>
    <col min="5" max="5" width="94.875" style="13" customWidth="1"/>
    <col min="6" max="16384" width="9.125" style="13"/>
  </cols>
  <sheetData>
    <row r="1" spans="3:12" hidden="1">
      <c r="L1" s="402"/>
    </row>
    <row r="2" spans="3:12" hidden="1"/>
    <row r="3" spans="3:12" hidden="1"/>
    <row r="4" spans="3:12" hidden="1"/>
    <row r="5" spans="3:12" hidden="1"/>
    <row r="6" spans="3:12" ht="2.95" customHeight="1">
      <c r="C6" s="47"/>
      <c r="D6" s="14"/>
      <c r="E6" s="14"/>
    </row>
    <row r="7" spans="3:12" ht="22.95">
      <c r="C7" s="47"/>
      <c r="D7" s="1371" t="s">
        <v>54</v>
      </c>
      <c r="E7" s="1371"/>
      <c r="F7" s="408"/>
    </row>
    <row r="8" spans="3:12" ht="2.95" customHeight="1">
      <c r="C8" s="47"/>
      <c r="D8" s="14"/>
      <c r="E8" s="14"/>
    </row>
    <row r="9" spans="3:12" ht="15.9" customHeight="1">
      <c r="C9" s="47"/>
      <c r="D9" s="97" t="s">
        <v>91</v>
      </c>
      <c r="E9" s="107" t="s">
        <v>175</v>
      </c>
    </row>
    <row r="10" spans="3:12" ht="11.95" customHeight="1">
      <c r="C10" s="47"/>
      <c r="D10" s="39" t="s">
        <v>92</v>
      </c>
      <c r="E10" s="39" t="s">
        <v>48</v>
      </c>
    </row>
    <row r="11" spans="3:12" ht="15.05" hidden="1" customHeight="1">
      <c r="C11" s="47"/>
      <c r="D11" s="117">
        <v>0</v>
      </c>
      <c r="E11" s="185"/>
    </row>
    <row r="12" spans="3:12">
      <c r="C12" s="47"/>
      <c r="D12" s="108"/>
      <c r="E12" s="106" t="s">
        <v>176</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sheetPr codeName="ListCheck">
    <tabColor indexed="31"/>
  </sheetPr>
  <dimension ref="B1:E5"/>
  <sheetViews>
    <sheetView showGridLines="0" zoomScaleNormal="100" workbookViewId="0">
      <selection activeCell="B5" sqref="B5"/>
    </sheetView>
  </sheetViews>
  <sheetFormatPr defaultColWidth="9.125" defaultRowHeight="11.8"/>
  <cols>
    <col min="1" max="1" width="1.75" style="43" customWidth="1"/>
    <col min="2" max="2" width="34.625" style="43" customWidth="1"/>
    <col min="3" max="3" width="85.625" style="43" customWidth="1"/>
    <col min="4" max="4" width="17.75" style="43" customWidth="1"/>
    <col min="5" max="16384" width="9.125" style="43"/>
  </cols>
  <sheetData>
    <row r="1" spans="2:5" ht="2.95" customHeight="1"/>
    <row r="2" spans="2:5" ht="22.95">
      <c r="B2" s="1375" t="s">
        <v>55</v>
      </c>
      <c r="C2" s="1375"/>
      <c r="D2" s="1375"/>
      <c r="E2" s="409"/>
    </row>
    <row r="3" spans="2:5" ht="2.95" customHeight="1"/>
    <row r="4" spans="2:5" ht="21.8" customHeight="1" thickBot="1">
      <c r="B4" s="1197" t="s">
        <v>1</v>
      </c>
      <c r="C4" s="1197" t="s">
        <v>90</v>
      </c>
      <c r="D4" s="1197" t="s">
        <v>71</v>
      </c>
    </row>
    <row r="5" spans="2:5" ht="12.45" thickTop="1"/>
  </sheetData>
  <sheetProtection password="FA9C" sheet="1" objects="1" scenarios="1" formatColumns="0" formatRows="0" autoFilter="0"/>
  <autoFilter ref="B4:D4"/>
  <mergeCells count="1">
    <mergeCell ref="B2:D2"/>
  </mergeCells>
  <phoneticPr fontId="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TSH_et_union_hor">
    <tabColor indexed="47"/>
  </sheetPr>
  <dimension ref="A2:CE373"/>
  <sheetViews>
    <sheetView showGridLines="0" zoomScale="85" zoomScaleNormal="85" workbookViewId="0"/>
  </sheetViews>
  <sheetFormatPr defaultRowHeight="17.2" customHeight="1"/>
  <cols>
    <col min="1" max="2" width="10" customWidth="1"/>
    <col min="4" max="4" width="11.125" bestFit="1" customWidth="1"/>
    <col min="5" max="5" width="16.625" customWidth="1"/>
    <col min="6" max="6" width="16.25" customWidth="1"/>
    <col min="7" max="7" width="19.125" customWidth="1"/>
    <col min="8" max="11" width="10" customWidth="1"/>
    <col min="12" max="12" width="12.75" customWidth="1"/>
    <col min="13" max="13" width="26.7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4" width="115.75" customWidth="1"/>
    <col min="28" max="28" width="115.75" customWidth="1"/>
    <col min="30" max="90" width="115.75" customWidth="1"/>
  </cols>
  <sheetData>
    <row r="2" spans="1:23" s="34" customFormat="1" ht="17.2" customHeight="1">
      <c r="A2" s="34" t="s">
        <v>174</v>
      </c>
    </row>
    <row r="4" spans="1:23" s="13" customFormat="1" ht="17.2" customHeight="1">
      <c r="C4" s="45"/>
      <c r="D4" s="117"/>
      <c r="E4" s="118"/>
    </row>
    <row r="7" spans="1:23" s="34" customFormat="1" ht="17.2" customHeight="1">
      <c r="A7" s="34" t="s">
        <v>0</v>
      </c>
    </row>
    <row r="8" spans="1:23" ht="17.2" customHeight="1">
      <c r="G8" s="90"/>
      <c r="H8" s="90"/>
      <c r="I8" s="90"/>
      <c r="M8" s="40"/>
    </row>
    <row r="9" spans="1:23" s="96" customFormat="1" ht="17.2" customHeight="1">
      <c r="A9" s="197"/>
      <c r="C9" s="152"/>
      <c r="D9" s="1248">
        <v>1</v>
      </c>
      <c r="E9" s="1398"/>
      <c r="F9" s="1400"/>
      <c r="G9" s="1404" t="s">
        <v>84</v>
      </c>
      <c r="H9" s="1248"/>
      <c r="I9" s="1248">
        <v>1</v>
      </c>
      <c r="J9" s="1393"/>
      <c r="K9" s="1307" t="s">
        <v>84</v>
      </c>
      <c r="L9" s="1240"/>
      <c r="M9" s="1240" t="s">
        <v>92</v>
      </c>
      <c r="N9" s="1396"/>
      <c r="O9" s="1307" t="s">
        <v>84</v>
      </c>
      <c r="P9" s="1240"/>
      <c r="Q9" s="1240" t="s">
        <v>92</v>
      </c>
      <c r="R9" s="1397"/>
      <c r="S9" s="1307" t="s">
        <v>84</v>
      </c>
      <c r="T9" s="1033"/>
      <c r="U9" s="1033" t="s">
        <v>92</v>
      </c>
      <c r="V9" s="1185"/>
      <c r="W9" s="287"/>
    </row>
    <row r="10" spans="1:23" s="701" customFormat="1" ht="17.2" customHeight="1">
      <c r="A10" s="197"/>
      <c r="C10" s="152"/>
      <c r="D10" s="1248"/>
      <c r="E10" s="1398"/>
      <c r="F10" s="1400"/>
      <c r="G10" s="1404"/>
      <c r="H10" s="1248"/>
      <c r="I10" s="1248"/>
      <c r="J10" s="1393"/>
      <c r="K10" s="1307"/>
      <c r="L10" s="1240"/>
      <c r="M10" s="1240"/>
      <c r="N10" s="1396"/>
      <c r="O10" s="1307"/>
      <c r="P10" s="1240"/>
      <c r="Q10" s="1240"/>
      <c r="R10" s="1397"/>
      <c r="S10" s="1307"/>
      <c r="T10" s="1035"/>
      <c r="U10" s="706"/>
      <c r="V10" s="707" t="s">
        <v>630</v>
      </c>
      <c r="W10" s="708"/>
    </row>
    <row r="11" spans="1:23" s="96" customFormat="1" ht="17.2" customHeight="1">
      <c r="A11" s="197"/>
      <c r="C11" s="152"/>
      <c r="D11" s="1245"/>
      <c r="E11" s="1399"/>
      <c r="F11" s="1401"/>
      <c r="G11" s="1245"/>
      <c r="H11" s="1245"/>
      <c r="I11" s="1245"/>
      <c r="J11" s="1394"/>
      <c r="K11" s="1245"/>
      <c r="L11" s="1245"/>
      <c r="M11" s="1245"/>
      <c r="N11" s="1397"/>
      <c r="O11" s="1245"/>
      <c r="P11" s="1034"/>
      <c r="Q11" s="706"/>
      <c r="R11" s="707" t="s">
        <v>629</v>
      </c>
      <c r="S11" s="703"/>
      <c r="T11" s="703"/>
      <c r="U11" s="703"/>
      <c r="V11" s="703"/>
      <c r="W11" s="708"/>
    </row>
    <row r="12" spans="1:23" s="96" customFormat="1" ht="17.2" customHeight="1">
      <c r="A12" s="197"/>
      <c r="C12" s="152"/>
      <c r="D12" s="1245"/>
      <c r="E12" s="1399"/>
      <c r="F12" s="1401"/>
      <c r="G12" s="1245"/>
      <c r="H12" s="1245"/>
      <c r="I12" s="1245"/>
      <c r="J12" s="1394"/>
      <c r="K12" s="1245"/>
      <c r="L12" s="706"/>
      <c r="M12" s="707"/>
      <c r="N12" s="707" t="s">
        <v>410</v>
      </c>
      <c r="O12" s="707"/>
      <c r="P12" s="707"/>
      <c r="Q12" s="707"/>
      <c r="R12" s="707"/>
      <c r="S12" s="703"/>
      <c r="T12" s="703"/>
      <c r="U12" s="703"/>
      <c r="V12" s="703"/>
      <c r="W12" s="708"/>
    </row>
    <row r="13" spans="1:23" s="96" customFormat="1" ht="17.2" customHeight="1">
      <c r="A13" s="197"/>
      <c r="C13" s="152"/>
      <c r="D13" s="1245"/>
      <c r="E13" s="1399"/>
      <c r="F13" s="1401"/>
      <c r="G13" s="1245"/>
      <c r="H13" s="706"/>
      <c r="I13" s="707"/>
      <c r="J13" s="707"/>
      <c r="K13" s="707"/>
      <c r="L13" s="707"/>
      <c r="M13" s="707"/>
      <c r="N13" s="707"/>
      <c r="O13" s="707"/>
      <c r="P13" s="707"/>
      <c r="Q13" s="707"/>
      <c r="R13" s="707"/>
      <c r="S13" s="703"/>
      <c r="T13" s="703"/>
      <c r="U13" s="703"/>
      <c r="V13" s="703"/>
      <c r="W13" s="708"/>
    </row>
    <row r="14" spans="1:23" ht="17.2" customHeight="1">
      <c r="A14" s="198"/>
    </row>
    <row r="15" spans="1:23" ht="16.55" customHeight="1">
      <c r="A15" s="197"/>
      <c r="B15" s="96"/>
      <c r="C15" s="152"/>
      <c r="D15" s="1392"/>
      <c r="E15" s="1402"/>
      <c r="F15" s="1403"/>
      <c r="G15" s="1405"/>
      <c r="H15" s="1248"/>
      <c r="I15" s="1248">
        <v>1</v>
      </c>
      <c r="J15" s="1393"/>
      <c r="K15" s="1307" t="s">
        <v>84</v>
      </c>
      <c r="L15" s="1240"/>
      <c r="M15" s="1240" t="s">
        <v>92</v>
      </c>
      <c r="N15" s="1396"/>
      <c r="O15" s="1307" t="s">
        <v>84</v>
      </c>
      <c r="P15" s="1240"/>
      <c r="Q15" s="1240" t="s">
        <v>92</v>
      </c>
      <c r="R15" s="1397"/>
      <c r="S15" s="1307" t="s">
        <v>84</v>
      </c>
      <c r="T15" s="1033"/>
      <c r="U15" s="1033" t="s">
        <v>92</v>
      </c>
      <c r="V15" s="1185"/>
      <c r="W15" s="287"/>
    </row>
    <row r="16" spans="1:23" s="704" customFormat="1" ht="16.55" customHeight="1">
      <c r="A16" s="710"/>
      <c r="B16" s="705"/>
      <c r="C16" s="709"/>
      <c r="D16" s="1392"/>
      <c r="E16" s="1402"/>
      <c r="F16" s="1403"/>
      <c r="G16" s="1405"/>
      <c r="H16" s="1248"/>
      <c r="I16" s="1248"/>
      <c r="J16" s="1393"/>
      <c r="K16" s="1307"/>
      <c r="L16" s="1240"/>
      <c r="M16" s="1240"/>
      <c r="N16" s="1396"/>
      <c r="O16" s="1307"/>
      <c r="P16" s="1240"/>
      <c r="Q16" s="1240"/>
      <c r="R16" s="1397"/>
      <c r="S16" s="1307"/>
      <c r="T16" s="1035"/>
      <c r="U16" s="706"/>
      <c r="V16" s="707" t="s">
        <v>630</v>
      </c>
      <c r="W16" s="708"/>
    </row>
    <row r="17" spans="1:36" ht="17.2" customHeight="1">
      <c r="A17" s="197"/>
      <c r="B17" s="96"/>
      <c r="C17" s="152"/>
      <c r="D17" s="1392"/>
      <c r="E17" s="1402"/>
      <c r="F17" s="1403"/>
      <c r="G17" s="1405"/>
      <c r="H17" s="1248"/>
      <c r="I17" s="1248"/>
      <c r="J17" s="1394"/>
      <c r="K17" s="1307"/>
      <c r="L17" s="1240"/>
      <c r="M17" s="1240"/>
      <c r="N17" s="1397"/>
      <c r="O17" s="1307"/>
      <c r="P17" s="1034"/>
      <c r="Q17" s="706"/>
      <c r="R17" s="707" t="s">
        <v>629</v>
      </c>
      <c r="S17" s="703"/>
      <c r="T17" s="703"/>
      <c r="U17" s="703"/>
      <c r="V17" s="703"/>
      <c r="W17" s="708"/>
    </row>
    <row r="18" spans="1:36" ht="17.2" customHeight="1">
      <c r="A18" s="197"/>
      <c r="B18" s="96"/>
      <c r="C18" s="152"/>
      <c r="D18" s="1392"/>
      <c r="E18" s="1402"/>
      <c r="F18" s="1403"/>
      <c r="G18" s="1405"/>
      <c r="H18" s="1248"/>
      <c r="I18" s="1248"/>
      <c r="J18" s="1394"/>
      <c r="K18" s="1307"/>
      <c r="L18" s="706"/>
      <c r="M18" s="707"/>
      <c r="N18" s="707" t="s">
        <v>410</v>
      </c>
      <c r="O18" s="707"/>
      <c r="P18" s="707"/>
      <c r="Q18" s="707"/>
      <c r="R18" s="707"/>
      <c r="S18" s="703"/>
      <c r="T18" s="703"/>
      <c r="U18" s="703"/>
      <c r="V18" s="703"/>
      <c r="W18" s="708"/>
    </row>
    <row r="19" spans="1:36" ht="17.2" customHeight="1">
      <c r="A19" s="197"/>
      <c r="B19" s="96"/>
      <c r="C19" s="152"/>
      <c r="D19" s="1392"/>
      <c r="E19" s="1402"/>
      <c r="F19" s="1403"/>
      <c r="G19" s="1405"/>
      <c r="H19" s="706"/>
      <c r="I19" s="707"/>
      <c r="J19" s="707"/>
      <c r="K19" s="707"/>
      <c r="L19" s="707"/>
      <c r="M19" s="707"/>
      <c r="N19" s="707"/>
      <c r="O19" s="707"/>
      <c r="P19" s="707"/>
      <c r="Q19" s="707"/>
      <c r="R19" s="707"/>
      <c r="S19" s="703"/>
      <c r="T19" s="703"/>
      <c r="U19" s="703"/>
      <c r="V19" s="703"/>
      <c r="W19" s="708"/>
    </row>
    <row r="20" spans="1:36" ht="17.2" customHeight="1">
      <c r="A20" s="198"/>
    </row>
    <row r="21" spans="1:36" s="34" customFormat="1" ht="17.2" customHeight="1">
      <c r="A21" s="34" t="s">
        <v>12</v>
      </c>
      <c r="C21" s="34" t="s">
        <v>92</v>
      </c>
    </row>
    <row r="27" spans="1:36" ht="17.2" customHeight="1">
      <c r="O27" s="1395" t="s">
        <v>297</v>
      </c>
      <c r="P27" s="1395"/>
      <c r="Q27" s="1395"/>
      <c r="R27" s="1332" t="s">
        <v>269</v>
      </c>
      <c r="S27" s="1332"/>
      <c r="T27" s="1332"/>
      <c r="U27" s="1292" t="s">
        <v>339</v>
      </c>
      <c r="W27" s="1406"/>
    </row>
    <row r="28" spans="1:36" ht="17.2" customHeight="1">
      <c r="O28" s="1333" t="s">
        <v>578</v>
      </c>
      <c r="P28" s="1333" t="s">
        <v>270</v>
      </c>
      <c r="Q28" s="1333"/>
      <c r="R28" s="1332"/>
      <c r="S28" s="1332"/>
      <c r="T28" s="1332"/>
      <c r="U28" s="1292"/>
      <c r="W28" s="1406"/>
    </row>
    <row r="29" spans="1:36" ht="37.5" customHeight="1">
      <c r="O29" s="1333"/>
      <c r="P29" s="98" t="s">
        <v>579</v>
      </c>
      <c r="Q29" s="98" t="s">
        <v>6</v>
      </c>
      <c r="R29" s="99" t="s">
        <v>273</v>
      </c>
      <c r="S29" s="1334" t="s">
        <v>272</v>
      </c>
      <c r="T29" s="1334"/>
      <c r="U29" s="1292"/>
      <c r="W29" s="1406"/>
    </row>
    <row r="30" spans="1:36" ht="17.2" customHeight="1">
      <c r="G30" s="150"/>
      <c r="H30" s="150"/>
      <c r="I30" s="150"/>
      <c r="J30" s="150"/>
      <c r="K30" s="150"/>
      <c r="L30" s="116"/>
      <c r="M30" s="403" t="s">
        <v>182</v>
      </c>
      <c r="N30" s="404"/>
      <c r="O30" s="1407"/>
      <c r="P30" s="1407"/>
      <c r="Q30" s="1407"/>
      <c r="R30" s="1407"/>
      <c r="S30" s="1407"/>
      <c r="T30" s="1407"/>
      <c r="U30" s="1407"/>
      <c r="V30" s="116"/>
      <c r="W30" s="116"/>
      <c r="X30" s="196"/>
      <c r="Y30" s="196"/>
      <c r="Z30" s="196"/>
      <c r="AA30" s="196"/>
      <c r="AB30" s="196"/>
      <c r="AC30" s="196"/>
      <c r="AD30" s="196"/>
      <c r="AE30" s="196"/>
      <c r="AF30" s="196"/>
      <c r="AG30" s="196"/>
      <c r="AH30" s="196"/>
      <c r="AI30" s="196"/>
      <c r="AJ30" s="196"/>
    </row>
    <row r="31" spans="1:36" s="492" customFormat="1" ht="23.6">
      <c r="A31" s="1311">
        <v>1</v>
      </c>
      <c r="B31" s="794"/>
      <c r="C31" s="794"/>
      <c r="D31" s="794"/>
      <c r="E31" s="795"/>
      <c r="F31" s="796"/>
      <c r="G31" s="796"/>
      <c r="H31" s="796"/>
      <c r="I31" s="797"/>
      <c r="J31" s="792"/>
      <c r="K31" s="799"/>
      <c r="L31" s="561">
        <f>mergeValue(A31)</f>
        <v>1</v>
      </c>
      <c r="M31" s="609" t="s">
        <v>19</v>
      </c>
      <c r="N31" s="614"/>
      <c r="O31" s="1376"/>
      <c r="P31" s="1377"/>
      <c r="Q31" s="1377"/>
      <c r="R31" s="1377"/>
      <c r="S31" s="1377"/>
      <c r="T31" s="1377"/>
      <c r="U31" s="1377"/>
      <c r="V31" s="1378"/>
      <c r="W31" s="1128" t="s">
        <v>718</v>
      </c>
      <c r="X31" s="553"/>
      <c r="Y31" s="557"/>
      <c r="Z31" s="557" t="str">
        <f t="shared" ref="Z31:Z44" si="0">IF(M31="","",M31 )</f>
        <v>Наименование тарифа</v>
      </c>
      <c r="AA31" s="557"/>
      <c r="AB31" s="557"/>
      <c r="AC31" s="557"/>
      <c r="AD31" s="553"/>
      <c r="AE31" s="553"/>
      <c r="AF31" s="553"/>
      <c r="AG31" s="553"/>
      <c r="AH31" s="553"/>
      <c r="AI31" s="553"/>
      <c r="AJ31" s="553"/>
    </row>
    <row r="32" spans="1:36" s="492" customFormat="1" ht="23.6">
      <c r="A32" s="1311"/>
      <c r="B32" s="1311">
        <v>1</v>
      </c>
      <c r="C32" s="794"/>
      <c r="D32" s="794"/>
      <c r="E32" s="796"/>
      <c r="F32" s="796"/>
      <c r="G32" s="796"/>
      <c r="H32" s="796"/>
      <c r="I32" s="791"/>
      <c r="J32" s="790"/>
      <c r="K32" s="793"/>
      <c r="L32" s="561" t="str">
        <f>mergeValue(A32) &amp;"."&amp; mergeValue(B32)</f>
        <v>1.1</v>
      </c>
      <c r="M32" s="515" t="s">
        <v>15</v>
      </c>
      <c r="N32" s="614"/>
      <c r="O32" s="1376"/>
      <c r="P32" s="1377"/>
      <c r="Q32" s="1377"/>
      <c r="R32" s="1377"/>
      <c r="S32" s="1377"/>
      <c r="T32" s="1377"/>
      <c r="U32" s="1377"/>
      <c r="V32" s="1378"/>
      <c r="W32" s="1128" t="s">
        <v>459</v>
      </c>
      <c r="X32" s="553"/>
      <c r="Y32" s="557"/>
      <c r="Z32" s="557" t="str">
        <f t="shared" si="0"/>
        <v>Территория действия тарифа</v>
      </c>
      <c r="AA32" s="557"/>
      <c r="AB32" s="557"/>
      <c r="AC32" s="557"/>
      <c r="AD32" s="553"/>
      <c r="AE32" s="553"/>
      <c r="AF32" s="553"/>
      <c r="AG32" s="553"/>
      <c r="AH32" s="553"/>
      <c r="AI32" s="553"/>
      <c r="AJ32" s="553"/>
    </row>
    <row r="33" spans="1:36" s="492" customFormat="1" ht="23.6">
      <c r="A33" s="1311"/>
      <c r="B33" s="1311"/>
      <c r="C33" s="1311">
        <v>1</v>
      </c>
      <c r="D33" s="794"/>
      <c r="E33" s="796"/>
      <c r="F33" s="796"/>
      <c r="G33" s="796"/>
      <c r="H33" s="796"/>
      <c r="I33" s="798"/>
      <c r="J33" s="790"/>
      <c r="K33" s="793"/>
      <c r="L33" s="561" t="str">
        <f>mergeValue(A33) &amp;"."&amp; mergeValue(B33)&amp;"."&amp; mergeValue(C33)</f>
        <v>1.1.1</v>
      </c>
      <c r="M33" s="516" t="s">
        <v>7</v>
      </c>
      <c r="N33" s="614"/>
      <c r="O33" s="1376"/>
      <c r="P33" s="1377"/>
      <c r="Q33" s="1377"/>
      <c r="R33" s="1377"/>
      <c r="S33" s="1377"/>
      <c r="T33" s="1377"/>
      <c r="U33" s="1377"/>
      <c r="V33" s="1378"/>
      <c r="W33" s="1128" t="s">
        <v>600</v>
      </c>
      <c r="X33" s="553"/>
      <c r="Y33" s="557"/>
      <c r="Z33" s="557" t="str">
        <f t="shared" si="0"/>
        <v xml:space="preserve">Наименование системы теплоснабжения </v>
      </c>
      <c r="AA33" s="557"/>
      <c r="AB33" s="557"/>
      <c r="AC33" s="557"/>
      <c r="AD33" s="553"/>
      <c r="AE33" s="553"/>
      <c r="AF33" s="553"/>
      <c r="AG33" s="553"/>
      <c r="AH33" s="553"/>
      <c r="AI33" s="553"/>
      <c r="AJ33" s="553"/>
    </row>
    <row r="34" spans="1:36" s="492" customFormat="1" ht="23.6">
      <c r="A34" s="1311"/>
      <c r="B34" s="1311"/>
      <c r="C34" s="1311"/>
      <c r="D34" s="1311">
        <v>1</v>
      </c>
      <c r="E34" s="796"/>
      <c r="F34" s="796"/>
      <c r="G34" s="796"/>
      <c r="H34" s="796"/>
      <c r="I34" s="798"/>
      <c r="J34" s="790"/>
      <c r="K34" s="793"/>
      <c r="L34" s="561" t="str">
        <f>mergeValue(A34) &amp;"."&amp; mergeValue(B34)&amp;"."&amp; mergeValue(C34)&amp;"."&amp; mergeValue(D34)</f>
        <v>1.1.1.1</v>
      </c>
      <c r="M34" s="517" t="s">
        <v>21</v>
      </c>
      <c r="N34" s="614"/>
      <c r="O34" s="1376"/>
      <c r="P34" s="1377"/>
      <c r="Q34" s="1377"/>
      <c r="R34" s="1377"/>
      <c r="S34" s="1377"/>
      <c r="T34" s="1377"/>
      <c r="U34" s="1377"/>
      <c r="V34" s="1378"/>
      <c r="W34" s="1128" t="s">
        <v>601</v>
      </c>
      <c r="X34" s="553"/>
      <c r="Y34" s="557"/>
      <c r="Z34" s="557" t="str">
        <f t="shared" si="0"/>
        <v xml:space="preserve">Источник тепловой энергии  </v>
      </c>
      <c r="AA34" s="557"/>
      <c r="AB34" s="557"/>
      <c r="AC34" s="557"/>
      <c r="AD34" s="553"/>
      <c r="AE34" s="553"/>
      <c r="AF34" s="553"/>
      <c r="AG34" s="553"/>
      <c r="AH34" s="553"/>
      <c r="AI34" s="553"/>
      <c r="AJ34" s="553"/>
    </row>
    <row r="35" spans="1:36" s="492" customFormat="1" ht="82.5">
      <c r="A35" s="1311"/>
      <c r="B35" s="1311"/>
      <c r="C35" s="1311"/>
      <c r="D35" s="1311"/>
      <c r="E35" s="1311">
        <v>1</v>
      </c>
      <c r="F35" s="796"/>
      <c r="G35" s="796"/>
      <c r="H35" s="794">
        <v>1</v>
      </c>
      <c r="I35" s="1311">
        <v>1</v>
      </c>
      <c r="J35" s="796"/>
      <c r="K35" s="801"/>
      <c r="L35" s="561" t="str">
        <f>mergeValue(A35) &amp;"."&amp; mergeValue(B35)&amp;"."&amp; mergeValue(C35)&amp;"."&amp; mergeValue(D35)&amp;"."&amp; mergeValue(E35)</f>
        <v>1.1.1.1.1</v>
      </c>
      <c r="M35" s="523" t="s">
        <v>8</v>
      </c>
      <c r="N35" s="614"/>
      <c r="O35" s="1314"/>
      <c r="P35" s="1315"/>
      <c r="Q35" s="1315"/>
      <c r="R35" s="1315"/>
      <c r="S35" s="1315"/>
      <c r="T35" s="1315"/>
      <c r="U35" s="1315"/>
      <c r="V35" s="1316"/>
      <c r="W35" s="1128" t="s">
        <v>719</v>
      </c>
      <c r="X35" s="553"/>
      <c r="Y35" s="557"/>
      <c r="Z35" s="557" t="str">
        <f t="shared" si="0"/>
        <v>Схема подключения теплопотребляющей установки к коллектору источника тепловой энергии</v>
      </c>
      <c r="AA35" s="557"/>
      <c r="AB35" s="557"/>
      <c r="AC35" s="557"/>
      <c r="AD35" s="553"/>
      <c r="AE35" s="553"/>
      <c r="AF35" s="553"/>
      <c r="AG35" s="553"/>
      <c r="AH35" s="553"/>
      <c r="AI35" s="553"/>
      <c r="AJ35" s="553"/>
    </row>
    <row r="36" spans="1:36" s="492" customFormat="1" ht="35.35">
      <c r="A36" s="1311"/>
      <c r="B36" s="1311"/>
      <c r="C36" s="1311"/>
      <c r="D36" s="1311"/>
      <c r="E36" s="1311"/>
      <c r="F36" s="1311">
        <v>1</v>
      </c>
      <c r="G36" s="794"/>
      <c r="H36" s="794"/>
      <c r="I36" s="1311"/>
      <c r="J36" s="1311">
        <v>1</v>
      </c>
      <c r="K36" s="802"/>
      <c r="L36" s="561" t="str">
        <f>mergeValue(A36) &amp;"."&amp; mergeValue(B36)&amp;"."&amp; mergeValue(C36)&amp;"."&amp; mergeValue(D36)&amp;"."&amp; mergeValue(E36)&amp;"."&amp; mergeValue(F36)</f>
        <v>1.1.1.1.1.1</v>
      </c>
      <c r="M36" s="524" t="s">
        <v>9</v>
      </c>
      <c r="N36" s="614"/>
      <c r="O36" s="1314"/>
      <c r="P36" s="1315"/>
      <c r="Q36" s="1315"/>
      <c r="R36" s="1315"/>
      <c r="S36" s="1315"/>
      <c r="T36" s="1315"/>
      <c r="U36" s="1315"/>
      <c r="V36" s="1316"/>
      <c r="W36" s="1128" t="s">
        <v>720</v>
      </c>
      <c r="X36" s="553"/>
      <c r="Y36" s="557"/>
      <c r="Z36" s="557" t="str">
        <f t="shared" si="0"/>
        <v>Группа потребителей</v>
      </c>
      <c r="AA36" s="557"/>
      <c r="AB36" s="557"/>
      <c r="AC36" s="557"/>
      <c r="AD36" s="553"/>
      <c r="AE36" s="553"/>
      <c r="AF36" s="553"/>
      <c r="AG36" s="553"/>
      <c r="AH36" s="553"/>
      <c r="AI36" s="553"/>
      <c r="AJ36" s="553"/>
    </row>
    <row r="37" spans="1:36" s="492" customFormat="1" ht="122.1" customHeight="1">
      <c r="A37" s="1311"/>
      <c r="B37" s="1311"/>
      <c r="C37" s="1311"/>
      <c r="D37" s="1311"/>
      <c r="E37" s="1311"/>
      <c r="F37" s="1311"/>
      <c r="G37" s="794">
        <v>1</v>
      </c>
      <c r="H37" s="794"/>
      <c r="I37" s="1311"/>
      <c r="J37" s="1311"/>
      <c r="K37" s="802">
        <v>1</v>
      </c>
      <c r="L37" s="561" t="str">
        <f>mergeValue(A37) &amp;"."&amp; mergeValue(B37)&amp;"."&amp; mergeValue(C37)&amp;"."&amp; mergeValue(D37)&amp;"."&amp; mergeValue(E37)&amp;"."&amp; mergeValue(F37)&amp;"."&amp; mergeValue(G37)</f>
        <v>1.1.1.1.1.1.1</v>
      </c>
      <c r="M37" s="1015"/>
      <c r="N37" s="614"/>
      <c r="O37" s="531"/>
      <c r="P37" s="531"/>
      <c r="Q37" s="1039"/>
      <c r="R37" s="1306"/>
      <c r="S37" s="1307" t="s">
        <v>83</v>
      </c>
      <c r="T37" s="1306"/>
      <c r="U37" s="1307" t="s">
        <v>83</v>
      </c>
      <c r="V37" s="531"/>
      <c r="W37" s="1281" t="s">
        <v>721</v>
      </c>
      <c r="X37" s="553" t="str">
        <f>strCheckDate(O38:V38)</f>
        <v/>
      </c>
      <c r="Y37" s="557"/>
      <c r="Z37" s="557" t="str">
        <f t="shared" si="0"/>
        <v/>
      </c>
      <c r="AA37" s="557"/>
      <c r="AB37" s="557"/>
      <c r="AC37" s="557"/>
      <c r="AD37" s="553"/>
      <c r="AE37" s="553"/>
      <c r="AF37" s="553"/>
      <c r="AG37" s="553"/>
      <c r="AH37" s="553"/>
      <c r="AI37" s="553"/>
      <c r="AJ37" s="553"/>
    </row>
    <row r="38" spans="1:36" s="492" customFormat="1" ht="14.25" hidden="1" customHeight="1">
      <c r="A38" s="1311"/>
      <c r="B38" s="1311"/>
      <c r="C38" s="1311"/>
      <c r="D38" s="1311"/>
      <c r="E38" s="1311"/>
      <c r="F38" s="1311"/>
      <c r="G38" s="794"/>
      <c r="H38" s="794"/>
      <c r="I38" s="1311"/>
      <c r="J38" s="1311"/>
      <c r="K38" s="802"/>
      <c r="L38" s="568"/>
      <c r="M38" s="614"/>
      <c r="N38" s="614"/>
      <c r="O38" s="531"/>
      <c r="P38" s="531"/>
      <c r="Q38" s="552" t="str">
        <f>R37 &amp; "-" &amp; T37</f>
        <v>-</v>
      </c>
      <c r="R38" s="1306"/>
      <c r="S38" s="1307"/>
      <c r="T38" s="1306"/>
      <c r="U38" s="1307"/>
      <c r="V38" s="531"/>
      <c r="W38" s="1282"/>
      <c r="X38" s="553"/>
      <c r="Y38" s="557"/>
      <c r="Z38" s="557" t="str">
        <f t="shared" si="0"/>
        <v/>
      </c>
      <c r="AA38" s="557"/>
      <c r="AB38" s="557"/>
      <c r="AC38" s="557"/>
      <c r="AD38" s="553"/>
      <c r="AE38" s="553"/>
      <c r="AF38" s="553"/>
      <c r="AG38" s="553"/>
      <c r="AH38" s="553"/>
      <c r="AI38" s="553"/>
      <c r="AJ38" s="553"/>
    </row>
    <row r="39" spans="1:36" s="492" customFormat="1" ht="15.05" customHeight="1">
      <c r="A39" s="1311"/>
      <c r="B39" s="1311"/>
      <c r="C39" s="1311"/>
      <c r="D39" s="1311"/>
      <c r="E39" s="1311"/>
      <c r="F39" s="1311"/>
      <c r="G39" s="796"/>
      <c r="H39" s="794"/>
      <c r="I39" s="1311"/>
      <c r="J39" s="1311"/>
      <c r="K39" s="801"/>
      <c r="L39" s="507"/>
      <c r="M39" s="526" t="s">
        <v>24</v>
      </c>
      <c r="N39" s="533"/>
      <c r="O39" s="533"/>
      <c r="P39" s="533"/>
      <c r="Q39" s="533"/>
      <c r="R39" s="533"/>
      <c r="S39" s="533"/>
      <c r="T39" s="533"/>
      <c r="U39" s="533"/>
      <c r="V39" s="529"/>
      <c r="W39" s="1283"/>
      <c r="X39" s="553"/>
      <c r="Y39" s="557"/>
      <c r="Z39" s="557" t="str">
        <f t="shared" si="0"/>
        <v>Добавить вид теплоносителя (параметры теплоносителя)</v>
      </c>
      <c r="AA39" s="557"/>
      <c r="AB39" s="557"/>
      <c r="AC39" s="557"/>
      <c r="AD39" s="553"/>
      <c r="AE39" s="553"/>
      <c r="AF39" s="553"/>
      <c r="AG39" s="553"/>
      <c r="AH39" s="553"/>
      <c r="AI39" s="553"/>
      <c r="AJ39" s="553"/>
    </row>
    <row r="40" spans="1:36" s="492" customFormat="1" ht="15.05" customHeight="1">
      <c r="A40" s="1311"/>
      <c r="B40" s="1311"/>
      <c r="C40" s="1311"/>
      <c r="D40" s="1311"/>
      <c r="E40" s="1311"/>
      <c r="F40" s="796"/>
      <c r="G40" s="796"/>
      <c r="H40" s="794"/>
      <c r="I40" s="1311"/>
      <c r="J40" s="796"/>
      <c r="K40" s="801"/>
      <c r="L40" s="507"/>
      <c r="M40" s="525" t="s">
        <v>10</v>
      </c>
      <c r="N40" s="533"/>
      <c r="O40" s="533"/>
      <c r="P40" s="533"/>
      <c r="Q40" s="533"/>
      <c r="R40" s="533"/>
      <c r="S40" s="533"/>
      <c r="T40" s="533"/>
      <c r="U40" s="532"/>
      <c r="V40" s="533"/>
      <c r="W40" s="633"/>
      <c r="X40" s="553"/>
      <c r="Y40" s="557"/>
      <c r="Z40" s="557" t="str">
        <f t="shared" si="0"/>
        <v>Добавить группу потребителей</v>
      </c>
      <c r="AA40" s="557"/>
      <c r="AB40" s="557"/>
      <c r="AC40" s="557"/>
      <c r="AD40" s="553"/>
      <c r="AE40" s="553"/>
      <c r="AF40" s="553"/>
      <c r="AG40" s="553"/>
      <c r="AH40" s="553"/>
      <c r="AI40" s="553"/>
      <c r="AJ40" s="553"/>
    </row>
    <row r="41" spans="1:36" s="492" customFormat="1" ht="15.05" customHeight="1">
      <c r="A41" s="1311"/>
      <c r="B41" s="1311"/>
      <c r="C41" s="1311"/>
      <c r="D41" s="1311"/>
      <c r="E41" s="800"/>
      <c r="F41" s="796"/>
      <c r="G41" s="796"/>
      <c r="H41" s="796"/>
      <c r="I41" s="792"/>
      <c r="J41" s="789"/>
      <c r="K41" s="799"/>
      <c r="L41" s="507"/>
      <c r="M41" s="520" t="s">
        <v>11</v>
      </c>
      <c r="N41" s="533"/>
      <c r="O41" s="533"/>
      <c r="P41" s="533"/>
      <c r="Q41" s="533"/>
      <c r="R41" s="533"/>
      <c r="S41" s="533"/>
      <c r="T41" s="533"/>
      <c r="U41" s="532"/>
      <c r="V41" s="533"/>
      <c r="W41" s="633"/>
      <c r="X41" s="553"/>
      <c r="Y41" s="557"/>
      <c r="Z41" s="557" t="str">
        <f t="shared" si="0"/>
        <v>Добавить схему подключения</v>
      </c>
      <c r="AA41" s="557"/>
      <c r="AB41" s="557"/>
      <c r="AC41" s="557"/>
      <c r="AD41" s="553"/>
      <c r="AE41" s="553"/>
      <c r="AF41" s="553"/>
      <c r="AG41" s="553"/>
      <c r="AH41" s="553"/>
      <c r="AI41" s="553"/>
      <c r="AJ41" s="553"/>
    </row>
    <row r="42" spans="1:36" s="492" customFormat="1" ht="15.05" customHeight="1">
      <c r="A42" s="1311"/>
      <c r="B42" s="1311"/>
      <c r="C42" s="1311"/>
      <c r="D42" s="800"/>
      <c r="E42" s="800"/>
      <c r="F42" s="796"/>
      <c r="G42" s="796"/>
      <c r="H42" s="796"/>
      <c r="I42" s="792"/>
      <c r="J42" s="789"/>
      <c r="K42" s="799"/>
      <c r="L42" s="507"/>
      <c r="M42" s="519" t="s">
        <v>16</v>
      </c>
      <c r="N42" s="533"/>
      <c r="O42" s="533"/>
      <c r="P42" s="533"/>
      <c r="Q42" s="533"/>
      <c r="R42" s="533"/>
      <c r="S42" s="533"/>
      <c r="T42" s="533"/>
      <c r="U42" s="532"/>
      <c r="V42" s="533"/>
      <c r="W42" s="633"/>
      <c r="X42" s="553"/>
      <c r="Y42" s="557"/>
      <c r="Z42" s="557" t="str">
        <f t="shared" si="0"/>
        <v>Добавить источник тепловой энергии</v>
      </c>
      <c r="AA42" s="557"/>
      <c r="AB42" s="557"/>
      <c r="AC42" s="557"/>
      <c r="AD42" s="553"/>
      <c r="AE42" s="553"/>
      <c r="AF42" s="553"/>
      <c r="AG42" s="553"/>
      <c r="AH42" s="553"/>
      <c r="AI42" s="553"/>
      <c r="AJ42" s="553"/>
    </row>
    <row r="43" spans="1:36" s="492" customFormat="1" ht="15.05" customHeight="1">
      <c r="A43" s="1311"/>
      <c r="B43" s="1311"/>
      <c r="C43" s="800"/>
      <c r="D43" s="800"/>
      <c r="E43" s="800"/>
      <c r="F43" s="800"/>
      <c r="G43" s="805"/>
      <c r="H43" s="792"/>
      <c r="I43" s="803"/>
      <c r="J43" s="789"/>
      <c r="K43" s="804"/>
      <c r="L43" s="507"/>
      <c r="M43" s="518" t="s">
        <v>17</v>
      </c>
      <c r="N43" s="533"/>
      <c r="O43" s="533"/>
      <c r="P43" s="533"/>
      <c r="Q43" s="533"/>
      <c r="R43" s="533"/>
      <c r="S43" s="533"/>
      <c r="T43" s="533"/>
      <c r="U43" s="532"/>
      <c r="V43" s="533"/>
      <c r="W43" s="633"/>
      <c r="X43" s="553"/>
      <c r="Y43" s="557"/>
      <c r="Z43" s="557" t="str">
        <f t="shared" si="0"/>
        <v>Добавить наименование системы теплоснабжения</v>
      </c>
      <c r="AA43" s="557"/>
      <c r="AB43" s="557"/>
      <c r="AC43" s="557"/>
      <c r="AD43" s="553"/>
      <c r="AE43" s="553"/>
      <c r="AF43" s="553"/>
      <c r="AG43" s="553"/>
      <c r="AH43" s="553"/>
      <c r="AI43" s="553"/>
      <c r="AJ43" s="553"/>
    </row>
    <row r="44" spans="1:36" s="492" customFormat="1" ht="15.05" customHeight="1">
      <c r="A44" s="1311"/>
      <c r="B44" s="800"/>
      <c r="C44" s="800"/>
      <c r="D44" s="800"/>
      <c r="E44" s="800"/>
      <c r="F44" s="800"/>
      <c r="G44" s="805"/>
      <c r="H44" s="792"/>
      <c r="I44" s="792"/>
      <c r="J44" s="789"/>
      <c r="K44" s="799"/>
      <c r="L44" s="507"/>
      <c r="M44" s="527" t="s">
        <v>18</v>
      </c>
      <c r="N44" s="533"/>
      <c r="O44" s="533"/>
      <c r="P44" s="533"/>
      <c r="Q44" s="533"/>
      <c r="R44" s="533"/>
      <c r="S44" s="533"/>
      <c r="T44" s="533"/>
      <c r="U44" s="532"/>
      <c r="V44" s="533"/>
      <c r="W44" s="633"/>
      <c r="X44" s="553"/>
      <c r="Y44" s="557"/>
      <c r="Z44" s="557" t="str">
        <f t="shared" si="0"/>
        <v>Добавить территорию действия тарифа</v>
      </c>
      <c r="AA44" s="557"/>
      <c r="AB44" s="557"/>
      <c r="AC44" s="557"/>
      <c r="AD44" s="553"/>
      <c r="AE44" s="553"/>
      <c r="AF44" s="553"/>
      <c r="AG44" s="553"/>
      <c r="AH44" s="553"/>
      <c r="AI44" s="553"/>
      <c r="AJ44" s="553"/>
    </row>
    <row r="45" spans="1:36" s="491" customFormat="1" ht="15.05" customHeight="1">
      <c r="A45" s="788"/>
      <c r="B45" s="788"/>
      <c r="C45" s="788"/>
      <c r="D45" s="788"/>
      <c r="E45" s="788"/>
      <c r="F45" s="788"/>
      <c r="G45" s="788"/>
      <c r="H45" s="788"/>
      <c r="I45" s="788"/>
      <c r="J45" s="788"/>
      <c r="K45" s="788"/>
      <c r="L45" s="461"/>
      <c r="M45" s="534" t="s">
        <v>308</v>
      </c>
      <c r="N45" s="533"/>
      <c r="O45" s="533"/>
      <c r="P45" s="533"/>
      <c r="Q45" s="533"/>
      <c r="R45" s="533"/>
      <c r="S45" s="533"/>
      <c r="T45" s="533"/>
      <c r="U45" s="532"/>
      <c r="V45" s="533"/>
      <c r="W45" s="633"/>
      <c r="X45" s="555"/>
      <c r="Y45" s="555"/>
      <c r="Z45" s="555"/>
      <c r="AA45" s="555"/>
      <c r="AB45" s="555"/>
      <c r="AC45" s="555"/>
      <c r="AD45" s="555"/>
      <c r="AE45" s="555"/>
      <c r="AF45" s="555"/>
      <c r="AG45" s="555"/>
      <c r="AH45" s="555"/>
    </row>
    <row r="46" spans="1:36" ht="18.850000000000001" customHeight="1">
      <c r="X46" s="196"/>
      <c r="Y46" s="196"/>
      <c r="Z46" s="196"/>
      <c r="AA46" s="196"/>
      <c r="AB46" s="196"/>
      <c r="AC46" s="196"/>
      <c r="AD46" s="196"/>
      <c r="AE46" s="196"/>
      <c r="AF46" s="196"/>
      <c r="AG46" s="196"/>
      <c r="AH46" s="196"/>
      <c r="AI46" s="196"/>
      <c r="AJ46" s="196"/>
    </row>
    <row r="47" spans="1:36" s="34" customFormat="1" ht="17.2" customHeight="1">
      <c r="A47" s="34" t="s">
        <v>12</v>
      </c>
      <c r="C47" s="34" t="s">
        <v>48</v>
      </c>
      <c r="U47" s="151"/>
      <c r="X47" s="208"/>
      <c r="Y47" s="208"/>
      <c r="Z47" s="208"/>
      <c r="AA47" s="208"/>
      <c r="AB47" s="208"/>
      <c r="AC47" s="208"/>
      <c r="AD47" s="208"/>
      <c r="AE47" s="208"/>
      <c r="AF47" s="208"/>
      <c r="AG47" s="208"/>
      <c r="AH47" s="208"/>
      <c r="AI47" s="208"/>
      <c r="AJ47" s="208"/>
    </row>
    <row r="48" spans="1:36" ht="17.2" customHeight="1">
      <c r="L48" s="438"/>
      <c r="M48" s="438"/>
      <c r="N48" s="438"/>
      <c r="O48" s="438"/>
      <c r="P48" s="438"/>
      <c r="Q48" s="438"/>
      <c r="R48" s="438"/>
      <c r="S48" s="438"/>
      <c r="T48" s="438"/>
      <c r="U48" s="438"/>
      <c r="V48" s="438"/>
      <c r="W48" s="438"/>
      <c r="X48" s="196"/>
      <c r="Y48" s="196"/>
      <c r="Z48" s="196"/>
      <c r="AA48" s="196"/>
      <c r="AB48" s="196"/>
      <c r="AC48" s="196"/>
      <c r="AD48" s="196"/>
      <c r="AE48" s="196"/>
      <c r="AF48" s="196"/>
      <c r="AG48" s="196"/>
      <c r="AH48" s="196"/>
      <c r="AI48" s="196"/>
      <c r="AJ48" s="196"/>
    </row>
    <row r="49" spans="1:36" s="492" customFormat="1" ht="23.6">
      <c r="A49" s="1311">
        <v>1</v>
      </c>
      <c r="B49" s="812"/>
      <c r="C49" s="812"/>
      <c r="D49" s="812"/>
      <c r="E49" s="813"/>
      <c r="F49" s="814"/>
      <c r="G49" s="814"/>
      <c r="H49" s="814"/>
      <c r="I49" s="815"/>
      <c r="J49" s="810"/>
      <c r="K49" s="817"/>
      <c r="L49" s="561">
        <f>mergeValue(A49)</f>
        <v>1</v>
      </c>
      <c r="M49" s="609" t="s">
        <v>19</v>
      </c>
      <c r="N49" s="614"/>
      <c r="O49" s="1376"/>
      <c r="P49" s="1377"/>
      <c r="Q49" s="1377"/>
      <c r="R49" s="1377"/>
      <c r="S49" s="1377"/>
      <c r="T49" s="1377"/>
      <c r="U49" s="1377"/>
      <c r="V49" s="1378"/>
      <c r="W49" s="1128" t="s">
        <v>718</v>
      </c>
      <c r="X49" s="553"/>
      <c r="Y49" s="557"/>
      <c r="Z49" s="557" t="str">
        <f t="shared" ref="Z49:Z62" si="1">IF(M49="","",M49 )</f>
        <v>Наименование тарифа</v>
      </c>
      <c r="AA49" s="557"/>
      <c r="AB49" s="557"/>
      <c r="AC49" s="557"/>
      <c r="AD49" s="553"/>
      <c r="AE49" s="553"/>
      <c r="AF49" s="553"/>
      <c r="AG49" s="553"/>
      <c r="AH49" s="553"/>
      <c r="AI49" s="553"/>
      <c r="AJ49" s="553"/>
    </row>
    <row r="50" spans="1:36" s="492" customFormat="1" ht="23.6">
      <c r="A50" s="1311"/>
      <c r="B50" s="1311">
        <v>1</v>
      </c>
      <c r="C50" s="812"/>
      <c r="D50" s="812"/>
      <c r="E50" s="814"/>
      <c r="F50" s="814"/>
      <c r="G50" s="814"/>
      <c r="H50" s="814"/>
      <c r="I50" s="809"/>
      <c r="J50" s="808"/>
      <c r="K50" s="811"/>
      <c r="L50" s="561" t="str">
        <f>mergeValue(A50) &amp;"."&amp; mergeValue(B50)</f>
        <v>1.1</v>
      </c>
      <c r="M50" s="515" t="s">
        <v>15</v>
      </c>
      <c r="N50" s="614"/>
      <c r="O50" s="1376"/>
      <c r="P50" s="1377"/>
      <c r="Q50" s="1377"/>
      <c r="R50" s="1377"/>
      <c r="S50" s="1377"/>
      <c r="T50" s="1377"/>
      <c r="U50" s="1377"/>
      <c r="V50" s="1378"/>
      <c r="W50" s="1128" t="s">
        <v>459</v>
      </c>
      <c r="X50" s="553"/>
      <c r="Y50" s="557"/>
      <c r="Z50" s="557" t="str">
        <f t="shared" si="1"/>
        <v>Территория действия тарифа</v>
      </c>
      <c r="AA50" s="557"/>
      <c r="AB50" s="557"/>
      <c r="AC50" s="557"/>
      <c r="AD50" s="553"/>
      <c r="AE50" s="553"/>
      <c r="AF50" s="553"/>
      <c r="AG50" s="553"/>
      <c r="AH50" s="553"/>
      <c r="AI50" s="553"/>
      <c r="AJ50" s="553"/>
    </row>
    <row r="51" spans="1:36" s="492" customFormat="1" ht="23.6">
      <c r="A51" s="1311"/>
      <c r="B51" s="1311"/>
      <c r="C51" s="1311">
        <v>1</v>
      </c>
      <c r="D51" s="812"/>
      <c r="E51" s="814"/>
      <c r="F51" s="814"/>
      <c r="G51" s="814"/>
      <c r="H51" s="814"/>
      <c r="I51" s="816"/>
      <c r="J51" s="808"/>
      <c r="K51" s="811"/>
      <c r="L51" s="561" t="str">
        <f>mergeValue(A51) &amp;"."&amp; mergeValue(B51)&amp;"."&amp; mergeValue(C51)</f>
        <v>1.1.1</v>
      </c>
      <c r="M51" s="516" t="s">
        <v>7</v>
      </c>
      <c r="N51" s="614"/>
      <c r="O51" s="1376"/>
      <c r="P51" s="1377"/>
      <c r="Q51" s="1377"/>
      <c r="R51" s="1377"/>
      <c r="S51" s="1377"/>
      <c r="T51" s="1377"/>
      <c r="U51" s="1377"/>
      <c r="V51" s="1378"/>
      <c r="W51" s="1128" t="s">
        <v>600</v>
      </c>
      <c r="X51" s="553"/>
      <c r="Y51" s="557"/>
      <c r="Z51" s="557" t="str">
        <f t="shared" si="1"/>
        <v xml:space="preserve">Наименование системы теплоснабжения </v>
      </c>
      <c r="AA51" s="557"/>
      <c r="AB51" s="557"/>
      <c r="AC51" s="557"/>
      <c r="AD51" s="553"/>
      <c r="AE51" s="553"/>
      <c r="AF51" s="553"/>
      <c r="AG51" s="553"/>
      <c r="AH51" s="553"/>
      <c r="AI51" s="553"/>
      <c r="AJ51" s="553"/>
    </row>
    <row r="52" spans="1:36" s="492" customFormat="1" ht="23.6">
      <c r="A52" s="1311"/>
      <c r="B52" s="1311"/>
      <c r="C52" s="1311"/>
      <c r="D52" s="1311">
        <v>1</v>
      </c>
      <c r="E52" s="814"/>
      <c r="F52" s="814"/>
      <c r="G52" s="814"/>
      <c r="H52" s="814"/>
      <c r="I52" s="816"/>
      <c r="J52" s="808"/>
      <c r="K52" s="811"/>
      <c r="L52" s="561" t="str">
        <f>mergeValue(A52) &amp;"."&amp; mergeValue(B52)&amp;"."&amp; mergeValue(C52)&amp;"."&amp; mergeValue(D52)</f>
        <v>1.1.1.1</v>
      </c>
      <c r="M52" s="517" t="s">
        <v>21</v>
      </c>
      <c r="N52" s="614"/>
      <c r="O52" s="1376"/>
      <c r="P52" s="1377"/>
      <c r="Q52" s="1377"/>
      <c r="R52" s="1377"/>
      <c r="S52" s="1377"/>
      <c r="T52" s="1377"/>
      <c r="U52" s="1377"/>
      <c r="V52" s="1378"/>
      <c r="W52" s="1128" t="s">
        <v>601</v>
      </c>
      <c r="X52" s="553"/>
      <c r="Y52" s="557"/>
      <c r="Z52" s="557" t="str">
        <f t="shared" si="1"/>
        <v xml:space="preserve">Источник тепловой энергии  </v>
      </c>
      <c r="AA52" s="557"/>
      <c r="AB52" s="557"/>
      <c r="AC52" s="557"/>
      <c r="AD52" s="553"/>
      <c r="AE52" s="553"/>
      <c r="AF52" s="553"/>
      <c r="AG52" s="553"/>
      <c r="AH52" s="553"/>
      <c r="AI52" s="553"/>
      <c r="AJ52" s="553"/>
    </row>
    <row r="53" spans="1:36" s="492" customFormat="1" ht="82.5">
      <c r="A53" s="1311"/>
      <c r="B53" s="1311"/>
      <c r="C53" s="1311"/>
      <c r="D53" s="1311"/>
      <c r="E53" s="1311">
        <v>1</v>
      </c>
      <c r="F53" s="814"/>
      <c r="G53" s="814"/>
      <c r="H53" s="812">
        <v>1</v>
      </c>
      <c r="I53" s="1311">
        <v>1</v>
      </c>
      <c r="J53" s="814"/>
      <c r="K53" s="819"/>
      <c r="L53" s="561" t="str">
        <f>mergeValue(A53) &amp;"."&amp; mergeValue(B53)&amp;"."&amp; mergeValue(C53)&amp;"."&amp; mergeValue(D53)&amp;"."&amp; mergeValue(E53)</f>
        <v>1.1.1.1.1</v>
      </c>
      <c r="M53" s="523" t="s">
        <v>8</v>
      </c>
      <c r="N53" s="614"/>
      <c r="O53" s="1314"/>
      <c r="P53" s="1315"/>
      <c r="Q53" s="1315"/>
      <c r="R53" s="1315"/>
      <c r="S53" s="1315"/>
      <c r="T53" s="1315"/>
      <c r="U53" s="1315"/>
      <c r="V53" s="1316"/>
      <c r="W53" s="1128" t="s">
        <v>719</v>
      </c>
      <c r="X53" s="553"/>
      <c r="Y53" s="557"/>
      <c r="Z53" s="557" t="str">
        <f t="shared" si="1"/>
        <v>Схема подключения теплопотребляющей установки к коллектору источника тепловой энергии</v>
      </c>
      <c r="AA53" s="557"/>
      <c r="AB53" s="557"/>
      <c r="AC53" s="557"/>
      <c r="AD53" s="553"/>
      <c r="AE53" s="553"/>
      <c r="AF53" s="553"/>
      <c r="AG53" s="553"/>
      <c r="AH53" s="553"/>
      <c r="AI53" s="553"/>
      <c r="AJ53" s="553"/>
    </row>
    <row r="54" spans="1:36" s="492" customFormat="1" ht="35.35">
      <c r="A54" s="1311"/>
      <c r="B54" s="1311"/>
      <c r="C54" s="1311"/>
      <c r="D54" s="1311"/>
      <c r="E54" s="1311"/>
      <c r="F54" s="1311">
        <v>1</v>
      </c>
      <c r="G54" s="812"/>
      <c r="H54" s="812"/>
      <c r="I54" s="1311"/>
      <c r="J54" s="1311">
        <v>1</v>
      </c>
      <c r="K54" s="820"/>
      <c r="L54" s="561" t="str">
        <f>mergeValue(A54) &amp;"."&amp; mergeValue(B54)&amp;"."&amp; mergeValue(C54)&amp;"."&amp; mergeValue(D54)&amp;"."&amp; mergeValue(E54)&amp;"."&amp; mergeValue(F54)</f>
        <v>1.1.1.1.1.1</v>
      </c>
      <c r="M54" s="524" t="s">
        <v>9</v>
      </c>
      <c r="N54" s="614"/>
      <c r="O54" s="1314"/>
      <c r="P54" s="1315"/>
      <c r="Q54" s="1315"/>
      <c r="R54" s="1315"/>
      <c r="S54" s="1315"/>
      <c r="T54" s="1315"/>
      <c r="U54" s="1315"/>
      <c r="V54" s="1316"/>
      <c r="W54" s="1128" t="s">
        <v>720</v>
      </c>
      <c r="X54" s="553"/>
      <c r="Y54" s="557"/>
      <c r="Z54" s="557" t="str">
        <f t="shared" si="1"/>
        <v>Группа потребителей</v>
      </c>
      <c r="AA54" s="557"/>
      <c r="AB54" s="557"/>
      <c r="AC54" s="557"/>
      <c r="AD54" s="553"/>
      <c r="AE54" s="553"/>
      <c r="AF54" s="553"/>
      <c r="AG54" s="553"/>
      <c r="AH54" s="553"/>
      <c r="AI54" s="553"/>
      <c r="AJ54" s="553"/>
    </row>
    <row r="55" spans="1:36" s="492" customFormat="1" ht="122.1" customHeight="1">
      <c r="A55" s="1311"/>
      <c r="B55" s="1311"/>
      <c r="C55" s="1311"/>
      <c r="D55" s="1311"/>
      <c r="E55" s="1311"/>
      <c r="F55" s="1311"/>
      <c r="G55" s="812">
        <v>1</v>
      </c>
      <c r="H55" s="812"/>
      <c r="I55" s="1311"/>
      <c r="J55" s="1311"/>
      <c r="K55" s="820">
        <v>1</v>
      </c>
      <c r="L55" s="561" t="str">
        <f>mergeValue(A55) &amp;"."&amp; mergeValue(B55)&amp;"."&amp; mergeValue(C55)&amp;"."&amp; mergeValue(D55)&amp;"."&amp; mergeValue(E55)&amp;"."&amp; mergeValue(F55)&amp;"."&amp; mergeValue(G55)</f>
        <v>1.1.1.1.1.1.1</v>
      </c>
      <c r="M55" s="1015"/>
      <c r="N55" s="614"/>
      <c r="O55" s="531"/>
      <c r="P55" s="531"/>
      <c r="Q55" s="1039"/>
      <c r="R55" s="1306"/>
      <c r="S55" s="1307" t="s">
        <v>83</v>
      </c>
      <c r="T55" s="1306"/>
      <c r="U55" s="1307" t="s">
        <v>83</v>
      </c>
      <c r="V55" s="531"/>
      <c r="W55" s="1281" t="s">
        <v>721</v>
      </c>
      <c r="X55" s="553" t="str">
        <f>strCheckDate(O56:V56)</f>
        <v/>
      </c>
      <c r="Y55" s="557"/>
      <c r="Z55" s="557" t="str">
        <f t="shared" si="1"/>
        <v/>
      </c>
      <c r="AA55" s="557"/>
      <c r="AB55" s="557"/>
      <c r="AC55" s="557"/>
      <c r="AD55" s="553"/>
      <c r="AE55" s="553"/>
      <c r="AF55" s="553"/>
      <c r="AG55" s="553"/>
      <c r="AH55" s="553"/>
      <c r="AI55" s="553"/>
      <c r="AJ55" s="553"/>
    </row>
    <row r="56" spans="1:36" s="492" customFormat="1" ht="14.25" hidden="1" customHeight="1">
      <c r="A56" s="1311"/>
      <c r="B56" s="1311"/>
      <c r="C56" s="1311"/>
      <c r="D56" s="1311"/>
      <c r="E56" s="1311"/>
      <c r="F56" s="1311"/>
      <c r="G56" s="812"/>
      <c r="H56" s="812"/>
      <c r="I56" s="1311"/>
      <c r="J56" s="1311"/>
      <c r="K56" s="820"/>
      <c r="L56" s="568"/>
      <c r="M56" s="614"/>
      <c r="N56" s="614"/>
      <c r="O56" s="531"/>
      <c r="P56" s="531"/>
      <c r="Q56" s="552" t="str">
        <f>R55 &amp; "-" &amp; T55</f>
        <v>-</v>
      </c>
      <c r="R56" s="1306"/>
      <c r="S56" s="1307"/>
      <c r="T56" s="1306"/>
      <c r="U56" s="1307"/>
      <c r="V56" s="531"/>
      <c r="W56" s="1282"/>
      <c r="X56" s="553"/>
      <c r="Y56" s="557"/>
      <c r="Z56" s="557" t="str">
        <f t="shared" si="1"/>
        <v/>
      </c>
      <c r="AA56" s="557"/>
      <c r="AB56" s="557"/>
      <c r="AC56" s="557"/>
      <c r="AD56" s="553"/>
      <c r="AE56" s="553"/>
      <c r="AF56" s="553"/>
      <c r="AG56" s="553"/>
      <c r="AH56" s="553"/>
      <c r="AI56" s="553"/>
      <c r="AJ56" s="553"/>
    </row>
    <row r="57" spans="1:36" s="492" customFormat="1" ht="15.05" customHeight="1">
      <c r="A57" s="1311"/>
      <c r="B57" s="1311"/>
      <c r="C57" s="1311"/>
      <c r="D57" s="1311"/>
      <c r="E57" s="1311"/>
      <c r="F57" s="1311"/>
      <c r="G57" s="814"/>
      <c r="H57" s="812"/>
      <c r="I57" s="1311"/>
      <c r="J57" s="1311"/>
      <c r="K57" s="819"/>
      <c r="L57" s="507"/>
      <c r="M57" s="526" t="s">
        <v>24</v>
      </c>
      <c r="N57" s="533"/>
      <c r="O57" s="533"/>
      <c r="P57" s="533"/>
      <c r="Q57" s="533"/>
      <c r="R57" s="533"/>
      <c r="S57" s="533"/>
      <c r="T57" s="533"/>
      <c r="U57" s="533"/>
      <c r="V57" s="529"/>
      <c r="W57" s="1283"/>
      <c r="X57" s="553"/>
      <c r="Y57" s="557"/>
      <c r="Z57" s="557" t="str">
        <f t="shared" si="1"/>
        <v>Добавить вид теплоносителя (параметры теплоносителя)</v>
      </c>
      <c r="AA57" s="557"/>
      <c r="AB57" s="557"/>
      <c r="AC57" s="557"/>
      <c r="AD57" s="553"/>
      <c r="AE57" s="553"/>
      <c r="AF57" s="553"/>
      <c r="AG57" s="553"/>
      <c r="AH57" s="553"/>
      <c r="AI57" s="553"/>
      <c r="AJ57" s="553"/>
    </row>
    <row r="58" spans="1:36" s="492" customFormat="1" ht="15.05" customHeight="1">
      <c r="A58" s="1311"/>
      <c r="B58" s="1311"/>
      <c r="C58" s="1311"/>
      <c r="D58" s="1311"/>
      <c r="E58" s="1311"/>
      <c r="F58" s="814"/>
      <c r="G58" s="814"/>
      <c r="H58" s="812"/>
      <c r="I58" s="1311"/>
      <c r="J58" s="814"/>
      <c r="K58" s="819"/>
      <c r="L58" s="507"/>
      <c r="M58" s="525" t="s">
        <v>10</v>
      </c>
      <c r="N58" s="533"/>
      <c r="O58" s="533"/>
      <c r="P58" s="533"/>
      <c r="Q58" s="533"/>
      <c r="R58" s="533"/>
      <c r="S58" s="533"/>
      <c r="T58" s="533"/>
      <c r="U58" s="532"/>
      <c r="V58" s="533"/>
      <c r="W58" s="633"/>
      <c r="X58" s="553"/>
      <c r="Y58" s="557"/>
      <c r="Z58" s="557" t="str">
        <f t="shared" si="1"/>
        <v>Добавить группу потребителей</v>
      </c>
      <c r="AA58" s="557"/>
      <c r="AB58" s="557"/>
      <c r="AC58" s="557"/>
      <c r="AD58" s="553"/>
      <c r="AE58" s="553"/>
      <c r="AF58" s="553"/>
      <c r="AG58" s="553"/>
      <c r="AH58" s="553"/>
      <c r="AI58" s="553"/>
      <c r="AJ58" s="553"/>
    </row>
    <row r="59" spans="1:36" s="492" customFormat="1" ht="15.05" customHeight="1">
      <c r="A59" s="1311"/>
      <c r="B59" s="1311"/>
      <c r="C59" s="1311"/>
      <c r="D59" s="1311"/>
      <c r="E59" s="818"/>
      <c r="F59" s="814"/>
      <c r="G59" s="814"/>
      <c r="H59" s="814"/>
      <c r="I59" s="810"/>
      <c r="J59" s="807"/>
      <c r="K59" s="817"/>
      <c r="L59" s="507"/>
      <c r="M59" s="520" t="s">
        <v>11</v>
      </c>
      <c r="N59" s="533"/>
      <c r="O59" s="533"/>
      <c r="P59" s="533"/>
      <c r="Q59" s="533"/>
      <c r="R59" s="533"/>
      <c r="S59" s="533"/>
      <c r="T59" s="533"/>
      <c r="U59" s="532"/>
      <c r="V59" s="533"/>
      <c r="W59" s="633"/>
      <c r="X59" s="553"/>
      <c r="Y59" s="557"/>
      <c r="Z59" s="557" t="str">
        <f t="shared" si="1"/>
        <v>Добавить схему подключения</v>
      </c>
      <c r="AA59" s="557"/>
      <c r="AB59" s="557"/>
      <c r="AC59" s="557"/>
      <c r="AD59" s="553"/>
      <c r="AE59" s="553"/>
      <c r="AF59" s="553"/>
      <c r="AG59" s="553"/>
      <c r="AH59" s="553"/>
      <c r="AI59" s="553"/>
      <c r="AJ59" s="553"/>
    </row>
    <row r="60" spans="1:36" s="492" customFormat="1" ht="15.05" customHeight="1">
      <c r="A60" s="1311"/>
      <c r="B60" s="1311"/>
      <c r="C60" s="1311"/>
      <c r="D60" s="818"/>
      <c r="E60" s="818"/>
      <c r="F60" s="814"/>
      <c r="G60" s="814"/>
      <c r="H60" s="814"/>
      <c r="I60" s="810"/>
      <c r="J60" s="807"/>
      <c r="K60" s="817"/>
      <c r="L60" s="507"/>
      <c r="M60" s="519" t="s">
        <v>16</v>
      </c>
      <c r="N60" s="533"/>
      <c r="O60" s="533"/>
      <c r="P60" s="533"/>
      <c r="Q60" s="533"/>
      <c r="R60" s="533"/>
      <c r="S60" s="533"/>
      <c r="T60" s="533"/>
      <c r="U60" s="532"/>
      <c r="V60" s="533"/>
      <c r="W60" s="633"/>
      <c r="X60" s="553"/>
      <c r="Y60" s="557"/>
      <c r="Z60" s="557" t="str">
        <f t="shared" si="1"/>
        <v>Добавить источник тепловой энергии</v>
      </c>
      <c r="AA60" s="557"/>
      <c r="AB60" s="557"/>
      <c r="AC60" s="557"/>
      <c r="AD60" s="553"/>
      <c r="AE60" s="553"/>
      <c r="AF60" s="553"/>
      <c r="AG60" s="553"/>
      <c r="AH60" s="553"/>
      <c r="AI60" s="553"/>
      <c r="AJ60" s="553"/>
    </row>
    <row r="61" spans="1:36" s="492" customFormat="1" ht="15.05" customHeight="1">
      <c r="A61" s="1311"/>
      <c r="B61" s="1311"/>
      <c r="C61" s="818"/>
      <c r="D61" s="818"/>
      <c r="E61" s="818"/>
      <c r="F61" s="818"/>
      <c r="G61" s="823"/>
      <c r="H61" s="810"/>
      <c r="I61" s="821"/>
      <c r="J61" s="807"/>
      <c r="K61" s="822"/>
      <c r="L61" s="507"/>
      <c r="M61" s="518" t="s">
        <v>17</v>
      </c>
      <c r="N61" s="533"/>
      <c r="O61" s="533"/>
      <c r="P61" s="533"/>
      <c r="Q61" s="533"/>
      <c r="R61" s="533"/>
      <c r="S61" s="533"/>
      <c r="T61" s="533"/>
      <c r="U61" s="532"/>
      <c r="V61" s="533"/>
      <c r="W61" s="633"/>
      <c r="X61" s="553"/>
      <c r="Y61" s="557"/>
      <c r="Z61" s="557" t="str">
        <f t="shared" si="1"/>
        <v>Добавить наименование системы теплоснабжения</v>
      </c>
      <c r="AA61" s="557"/>
      <c r="AB61" s="557"/>
      <c r="AC61" s="557"/>
      <c r="AD61" s="553"/>
      <c r="AE61" s="553"/>
      <c r="AF61" s="553"/>
      <c r="AG61" s="553"/>
      <c r="AH61" s="553"/>
      <c r="AI61" s="553"/>
      <c r="AJ61" s="553"/>
    </row>
    <row r="62" spans="1:36" s="492" customFormat="1" ht="15.05" customHeight="1">
      <c r="A62" s="1311"/>
      <c r="B62" s="818"/>
      <c r="C62" s="818"/>
      <c r="D62" s="818"/>
      <c r="E62" s="818"/>
      <c r="F62" s="818"/>
      <c r="G62" s="823"/>
      <c r="H62" s="810"/>
      <c r="I62" s="810"/>
      <c r="J62" s="807"/>
      <c r="K62" s="817"/>
      <c r="L62" s="507"/>
      <c r="M62" s="527" t="s">
        <v>18</v>
      </c>
      <c r="N62" s="533"/>
      <c r="O62" s="533"/>
      <c r="P62" s="533"/>
      <c r="Q62" s="533"/>
      <c r="R62" s="533"/>
      <c r="S62" s="533"/>
      <c r="T62" s="533"/>
      <c r="U62" s="532"/>
      <c r="V62" s="533"/>
      <c r="W62" s="633"/>
      <c r="X62" s="553"/>
      <c r="Y62" s="557"/>
      <c r="Z62" s="557" t="str">
        <f t="shared" si="1"/>
        <v>Добавить территорию действия тарифа</v>
      </c>
      <c r="AA62" s="557"/>
      <c r="AB62" s="557"/>
      <c r="AC62" s="557"/>
      <c r="AD62" s="553"/>
      <c r="AE62" s="553"/>
      <c r="AF62" s="553"/>
      <c r="AG62" s="553"/>
      <c r="AH62" s="553"/>
      <c r="AI62" s="553"/>
      <c r="AJ62" s="553"/>
    </row>
    <row r="63" spans="1:36" s="491" customFormat="1" ht="15.05" customHeight="1">
      <c r="A63" s="806"/>
      <c r="B63" s="806"/>
      <c r="C63" s="806"/>
      <c r="D63" s="806"/>
      <c r="E63" s="806"/>
      <c r="F63" s="806"/>
      <c r="G63" s="806"/>
      <c r="H63" s="806"/>
      <c r="I63" s="806"/>
      <c r="J63" s="806"/>
      <c r="K63" s="806"/>
      <c r="L63" s="461"/>
      <c r="M63" s="534" t="s">
        <v>308</v>
      </c>
      <c r="N63" s="533"/>
      <c r="O63" s="533"/>
      <c r="P63" s="533"/>
      <c r="Q63" s="533"/>
      <c r="R63" s="533"/>
      <c r="S63" s="533"/>
      <c r="T63" s="533"/>
      <c r="U63" s="532"/>
      <c r="V63" s="727"/>
      <c r="W63" s="727"/>
      <c r="X63" s="727"/>
      <c r="Y63" s="727"/>
      <c r="Z63" s="727"/>
      <c r="AA63" s="727"/>
      <c r="AB63" s="726"/>
      <c r="AC63" s="727"/>
      <c r="AD63" s="633"/>
      <c r="AE63" s="555"/>
      <c r="AF63" s="555"/>
      <c r="AG63" s="555"/>
      <c r="AH63" s="555"/>
    </row>
    <row r="64" spans="1:36" ht="18.850000000000001" customHeight="1">
      <c r="X64" s="196"/>
      <c r="Y64" s="196"/>
      <c r="Z64" s="196"/>
      <c r="AA64" s="196"/>
      <c r="AB64" s="196"/>
      <c r="AC64" s="196"/>
      <c r="AD64" s="196"/>
      <c r="AE64" s="196"/>
      <c r="AF64" s="196"/>
      <c r="AG64" s="196"/>
      <c r="AH64" s="196"/>
      <c r="AI64" s="196"/>
      <c r="AJ64" s="196"/>
    </row>
    <row r="65" spans="1:36" s="34" customFormat="1" ht="17.2" customHeight="1">
      <c r="A65" s="34" t="s">
        <v>12</v>
      </c>
      <c r="C65" s="34" t="s">
        <v>49</v>
      </c>
      <c r="V65" s="151"/>
      <c r="X65" s="208"/>
      <c r="Y65" s="208"/>
      <c r="Z65" s="208"/>
      <c r="AA65" s="208"/>
      <c r="AB65" s="208"/>
      <c r="AC65" s="208"/>
      <c r="AD65" s="208"/>
      <c r="AE65" s="208"/>
      <c r="AF65" s="208"/>
      <c r="AG65" s="208"/>
      <c r="AH65" s="208"/>
      <c r="AI65" s="208"/>
      <c r="AJ65" s="208"/>
    </row>
    <row r="66" spans="1:36" ht="17.2" customHeight="1">
      <c r="L66" s="116"/>
      <c r="M66" s="116"/>
      <c r="N66" s="116"/>
      <c r="O66" s="116"/>
      <c r="P66" s="116"/>
      <c r="Q66" s="116"/>
      <c r="R66" s="116"/>
      <c r="S66" s="116"/>
      <c r="T66" s="116"/>
      <c r="U66" s="116"/>
      <c r="V66" s="116"/>
      <c r="W66" s="116"/>
      <c r="X66" s="196"/>
      <c r="Y66" s="196"/>
      <c r="Z66" s="196"/>
      <c r="AA66" s="196"/>
      <c r="AB66" s="196"/>
      <c r="AC66" s="196"/>
      <c r="AD66" s="196"/>
      <c r="AE66" s="196"/>
      <c r="AF66" s="196"/>
      <c r="AG66" s="196"/>
      <c r="AH66" s="196"/>
      <c r="AI66" s="196"/>
      <c r="AJ66" s="196"/>
    </row>
    <row r="67" spans="1:36" s="492" customFormat="1" ht="23.6">
      <c r="A67" s="1311">
        <v>1</v>
      </c>
      <c r="B67" s="830"/>
      <c r="C67" s="830"/>
      <c r="D67" s="830"/>
      <c r="E67" s="831"/>
      <c r="F67" s="832"/>
      <c r="G67" s="832"/>
      <c r="H67" s="832"/>
      <c r="I67" s="833"/>
      <c r="J67" s="828"/>
      <c r="K67" s="835"/>
      <c r="L67" s="561">
        <f>mergeValue(A67)</f>
        <v>1</v>
      </c>
      <c r="M67" s="609" t="s">
        <v>19</v>
      </c>
      <c r="N67" s="614"/>
      <c r="O67" s="1376"/>
      <c r="P67" s="1377"/>
      <c r="Q67" s="1377"/>
      <c r="R67" s="1377"/>
      <c r="S67" s="1377"/>
      <c r="T67" s="1377"/>
      <c r="U67" s="1377"/>
      <c r="V67" s="1378"/>
      <c r="W67" s="1128" t="s">
        <v>718</v>
      </c>
      <c r="X67" s="553"/>
      <c r="Y67" s="557"/>
      <c r="Z67" s="557" t="str">
        <f t="shared" ref="Z67:Z80" si="2">IF(M67="","",M67 )</f>
        <v>Наименование тарифа</v>
      </c>
      <c r="AA67" s="557"/>
      <c r="AB67" s="557"/>
      <c r="AC67" s="557"/>
      <c r="AD67" s="553"/>
      <c r="AE67" s="553"/>
      <c r="AF67" s="553"/>
      <c r="AG67" s="553"/>
      <c r="AH67" s="553"/>
      <c r="AI67" s="553"/>
      <c r="AJ67" s="553"/>
    </row>
    <row r="68" spans="1:36" s="492" customFormat="1" ht="23.6">
      <c r="A68" s="1311"/>
      <c r="B68" s="1311">
        <v>1</v>
      </c>
      <c r="C68" s="830"/>
      <c r="D68" s="830"/>
      <c r="E68" s="832"/>
      <c r="F68" s="832"/>
      <c r="G68" s="832"/>
      <c r="H68" s="832"/>
      <c r="I68" s="827"/>
      <c r="J68" s="826"/>
      <c r="K68" s="829"/>
      <c r="L68" s="561" t="str">
        <f>mergeValue(A68) &amp;"."&amp; mergeValue(B68)</f>
        <v>1.1</v>
      </c>
      <c r="M68" s="515" t="s">
        <v>15</v>
      </c>
      <c r="N68" s="614"/>
      <c r="O68" s="1376"/>
      <c r="P68" s="1377"/>
      <c r="Q68" s="1377"/>
      <c r="R68" s="1377"/>
      <c r="S68" s="1377"/>
      <c r="T68" s="1377"/>
      <c r="U68" s="1377"/>
      <c r="V68" s="1378"/>
      <c r="W68" s="1128" t="s">
        <v>459</v>
      </c>
      <c r="X68" s="553"/>
      <c r="Y68" s="557"/>
      <c r="Z68" s="557" t="str">
        <f t="shared" si="2"/>
        <v>Территория действия тарифа</v>
      </c>
      <c r="AA68" s="557"/>
      <c r="AB68" s="557"/>
      <c r="AC68" s="557"/>
      <c r="AD68" s="553"/>
      <c r="AE68" s="553"/>
      <c r="AF68" s="553"/>
      <c r="AG68" s="553"/>
      <c r="AH68" s="553"/>
      <c r="AI68" s="553"/>
      <c r="AJ68" s="553"/>
    </row>
    <row r="69" spans="1:36" s="492" customFormat="1" ht="23.6">
      <c r="A69" s="1311"/>
      <c r="B69" s="1311"/>
      <c r="C69" s="1311">
        <v>1</v>
      </c>
      <c r="D69" s="830"/>
      <c r="E69" s="832"/>
      <c r="F69" s="832"/>
      <c r="G69" s="832"/>
      <c r="H69" s="832"/>
      <c r="I69" s="834"/>
      <c r="J69" s="826"/>
      <c r="K69" s="829"/>
      <c r="L69" s="561" t="str">
        <f>mergeValue(A69) &amp;"."&amp; mergeValue(B69)&amp;"."&amp; mergeValue(C69)</f>
        <v>1.1.1</v>
      </c>
      <c r="M69" s="516" t="s">
        <v>7</v>
      </c>
      <c r="N69" s="614"/>
      <c r="O69" s="1376"/>
      <c r="P69" s="1377"/>
      <c r="Q69" s="1377"/>
      <c r="R69" s="1377"/>
      <c r="S69" s="1377"/>
      <c r="T69" s="1377"/>
      <c r="U69" s="1377"/>
      <c r="V69" s="1378"/>
      <c r="W69" s="1128" t="s">
        <v>600</v>
      </c>
      <c r="X69" s="553"/>
      <c r="Y69" s="557"/>
      <c r="Z69" s="557" t="str">
        <f t="shared" si="2"/>
        <v xml:space="preserve">Наименование системы теплоснабжения </v>
      </c>
      <c r="AA69" s="557"/>
      <c r="AB69" s="557"/>
      <c r="AC69" s="557"/>
      <c r="AD69" s="553"/>
      <c r="AE69" s="553"/>
      <c r="AF69" s="553"/>
      <c r="AG69" s="553"/>
      <c r="AH69" s="553"/>
      <c r="AI69" s="553"/>
      <c r="AJ69" s="553"/>
    </row>
    <row r="70" spans="1:36" s="492" customFormat="1" ht="23.6">
      <c r="A70" s="1311"/>
      <c r="B70" s="1311"/>
      <c r="C70" s="1311"/>
      <c r="D70" s="1311">
        <v>1</v>
      </c>
      <c r="E70" s="832"/>
      <c r="F70" s="832"/>
      <c r="G70" s="832"/>
      <c r="H70" s="832"/>
      <c r="I70" s="834"/>
      <c r="J70" s="826"/>
      <c r="K70" s="829"/>
      <c r="L70" s="561" t="str">
        <f>mergeValue(A70) &amp;"."&amp; mergeValue(B70)&amp;"."&amp; mergeValue(C70)&amp;"."&amp; mergeValue(D70)</f>
        <v>1.1.1.1</v>
      </c>
      <c r="M70" s="517" t="s">
        <v>21</v>
      </c>
      <c r="N70" s="614"/>
      <c r="O70" s="1376"/>
      <c r="P70" s="1377"/>
      <c r="Q70" s="1377"/>
      <c r="R70" s="1377"/>
      <c r="S70" s="1377"/>
      <c r="T70" s="1377"/>
      <c r="U70" s="1377"/>
      <c r="V70" s="1378"/>
      <c r="W70" s="1128" t="s">
        <v>601</v>
      </c>
      <c r="X70" s="553"/>
      <c r="Y70" s="557"/>
      <c r="Z70" s="557" t="str">
        <f t="shared" si="2"/>
        <v xml:space="preserve">Источник тепловой энергии  </v>
      </c>
      <c r="AA70" s="557"/>
      <c r="AB70" s="557"/>
      <c r="AC70" s="557"/>
      <c r="AD70" s="553"/>
      <c r="AE70" s="553"/>
      <c r="AF70" s="553"/>
      <c r="AG70" s="553"/>
      <c r="AH70" s="553"/>
      <c r="AI70" s="553"/>
      <c r="AJ70" s="553"/>
    </row>
    <row r="71" spans="1:36" s="492" customFormat="1" ht="82.5">
      <c r="A71" s="1311"/>
      <c r="B71" s="1311"/>
      <c r="C71" s="1311"/>
      <c r="D71" s="1311"/>
      <c r="E71" s="1311">
        <v>1</v>
      </c>
      <c r="F71" s="832"/>
      <c r="G71" s="832"/>
      <c r="H71" s="830">
        <v>1</v>
      </c>
      <c r="I71" s="1311">
        <v>1</v>
      </c>
      <c r="J71" s="832"/>
      <c r="K71" s="837"/>
      <c r="L71" s="561" t="str">
        <f>mergeValue(A71) &amp;"."&amp; mergeValue(B71)&amp;"."&amp; mergeValue(C71)&amp;"."&amp; mergeValue(D71)&amp;"."&amp; mergeValue(E71)</f>
        <v>1.1.1.1.1</v>
      </c>
      <c r="M71" s="523" t="s">
        <v>8</v>
      </c>
      <c r="N71" s="614"/>
      <c r="O71" s="1314"/>
      <c r="P71" s="1315"/>
      <c r="Q71" s="1315"/>
      <c r="R71" s="1315"/>
      <c r="S71" s="1315"/>
      <c r="T71" s="1315"/>
      <c r="U71" s="1315"/>
      <c r="V71" s="1316"/>
      <c r="W71" s="1128" t="s">
        <v>719</v>
      </c>
      <c r="X71" s="553"/>
      <c r="Y71" s="557"/>
      <c r="Z71" s="557" t="str">
        <f t="shared" si="2"/>
        <v>Схема подключения теплопотребляющей установки к коллектору источника тепловой энергии</v>
      </c>
      <c r="AA71" s="557"/>
      <c r="AB71" s="557"/>
      <c r="AC71" s="557"/>
      <c r="AD71" s="553"/>
      <c r="AE71" s="553"/>
      <c r="AF71" s="553"/>
      <c r="AG71" s="553"/>
      <c r="AH71" s="553"/>
      <c r="AI71" s="553"/>
      <c r="AJ71" s="553"/>
    </row>
    <row r="72" spans="1:36" s="492" customFormat="1" ht="35.35">
      <c r="A72" s="1311"/>
      <c r="B72" s="1311"/>
      <c r="C72" s="1311"/>
      <c r="D72" s="1311"/>
      <c r="E72" s="1311"/>
      <c r="F72" s="1311">
        <v>1</v>
      </c>
      <c r="G72" s="830"/>
      <c r="H72" s="830"/>
      <c r="I72" s="1311"/>
      <c r="J72" s="1311">
        <v>1</v>
      </c>
      <c r="K72" s="838"/>
      <c r="L72" s="561" t="str">
        <f>mergeValue(A72) &amp;"."&amp; mergeValue(B72)&amp;"."&amp; mergeValue(C72)&amp;"."&amp; mergeValue(D72)&amp;"."&amp; mergeValue(E72)&amp;"."&amp; mergeValue(F72)</f>
        <v>1.1.1.1.1.1</v>
      </c>
      <c r="M72" s="524" t="s">
        <v>9</v>
      </c>
      <c r="N72" s="614"/>
      <c r="O72" s="1314"/>
      <c r="P72" s="1315"/>
      <c r="Q72" s="1315"/>
      <c r="R72" s="1315"/>
      <c r="S72" s="1315"/>
      <c r="T72" s="1315"/>
      <c r="U72" s="1315"/>
      <c r="V72" s="1316"/>
      <c r="W72" s="1128" t="s">
        <v>720</v>
      </c>
      <c r="X72" s="553"/>
      <c r="Y72" s="557"/>
      <c r="Z72" s="557" t="str">
        <f t="shared" si="2"/>
        <v>Группа потребителей</v>
      </c>
      <c r="AA72" s="557"/>
      <c r="AB72" s="557"/>
      <c r="AC72" s="557"/>
      <c r="AD72" s="553"/>
      <c r="AE72" s="553"/>
      <c r="AF72" s="553"/>
      <c r="AG72" s="553"/>
      <c r="AH72" s="553"/>
      <c r="AI72" s="553"/>
      <c r="AJ72" s="553"/>
    </row>
    <row r="73" spans="1:36" s="492" customFormat="1" ht="122.1" customHeight="1">
      <c r="A73" s="1311"/>
      <c r="B73" s="1311"/>
      <c r="C73" s="1311"/>
      <c r="D73" s="1311"/>
      <c r="E73" s="1311"/>
      <c r="F73" s="1311"/>
      <c r="G73" s="830">
        <v>1</v>
      </c>
      <c r="H73" s="830"/>
      <c r="I73" s="1311"/>
      <c r="J73" s="1311"/>
      <c r="K73" s="838">
        <v>1</v>
      </c>
      <c r="L73" s="561" t="str">
        <f>mergeValue(A73) &amp;"."&amp; mergeValue(B73)&amp;"."&amp; mergeValue(C73)&amp;"."&amp; mergeValue(D73)&amp;"."&amp; mergeValue(E73)&amp;"."&amp; mergeValue(F73)&amp;"."&amp; mergeValue(G73)</f>
        <v>1.1.1.1.1.1.1</v>
      </c>
      <c r="M73" s="1015"/>
      <c r="N73" s="614"/>
      <c r="O73" s="531"/>
      <c r="P73" s="531"/>
      <c r="Q73" s="1039"/>
      <c r="R73" s="1306"/>
      <c r="S73" s="1307" t="s">
        <v>83</v>
      </c>
      <c r="T73" s="1306"/>
      <c r="U73" s="1307" t="s">
        <v>83</v>
      </c>
      <c r="V73" s="531"/>
      <c r="W73" s="1281" t="s">
        <v>721</v>
      </c>
      <c r="X73" s="553" t="str">
        <f>strCheckDate(O74:V74)</f>
        <v/>
      </c>
      <c r="Y73" s="557"/>
      <c r="Z73" s="557" t="str">
        <f t="shared" si="2"/>
        <v/>
      </c>
      <c r="AA73" s="557"/>
      <c r="AB73" s="557"/>
      <c r="AC73" s="557"/>
      <c r="AD73" s="553"/>
      <c r="AE73" s="553"/>
      <c r="AF73" s="553"/>
      <c r="AG73" s="553"/>
      <c r="AH73" s="553"/>
      <c r="AI73" s="553"/>
      <c r="AJ73" s="553"/>
    </row>
    <row r="74" spans="1:36" s="492" customFormat="1" ht="14.25" hidden="1" customHeight="1">
      <c r="A74" s="1311"/>
      <c r="B74" s="1311"/>
      <c r="C74" s="1311"/>
      <c r="D74" s="1311"/>
      <c r="E74" s="1311"/>
      <c r="F74" s="1311"/>
      <c r="G74" s="830"/>
      <c r="H74" s="830"/>
      <c r="I74" s="1311"/>
      <c r="J74" s="1311"/>
      <c r="K74" s="838"/>
      <c r="L74" s="568"/>
      <c r="M74" s="614"/>
      <c r="N74" s="614"/>
      <c r="O74" s="531"/>
      <c r="P74" s="531"/>
      <c r="Q74" s="552" t="str">
        <f>R73 &amp; "-" &amp; T73</f>
        <v>-</v>
      </c>
      <c r="R74" s="1306"/>
      <c r="S74" s="1307"/>
      <c r="T74" s="1306"/>
      <c r="U74" s="1307"/>
      <c r="V74" s="531"/>
      <c r="W74" s="1282"/>
      <c r="X74" s="553"/>
      <c r="Y74" s="557"/>
      <c r="Z74" s="557" t="str">
        <f t="shared" si="2"/>
        <v/>
      </c>
      <c r="AA74" s="557"/>
      <c r="AB74" s="557"/>
      <c r="AC74" s="557"/>
      <c r="AD74" s="553"/>
      <c r="AE74" s="553"/>
      <c r="AF74" s="553"/>
      <c r="AG74" s="553"/>
      <c r="AH74" s="553"/>
      <c r="AI74" s="553"/>
      <c r="AJ74" s="553"/>
    </row>
    <row r="75" spans="1:36" s="492" customFormat="1" ht="15.05" customHeight="1">
      <c r="A75" s="1311"/>
      <c r="B75" s="1311"/>
      <c r="C75" s="1311"/>
      <c r="D75" s="1311"/>
      <c r="E75" s="1311"/>
      <c r="F75" s="1311"/>
      <c r="G75" s="832"/>
      <c r="H75" s="830"/>
      <c r="I75" s="1311"/>
      <c r="J75" s="1311"/>
      <c r="K75" s="837"/>
      <c r="L75" s="507"/>
      <c r="M75" s="526" t="s">
        <v>24</v>
      </c>
      <c r="N75" s="533"/>
      <c r="O75" s="533"/>
      <c r="P75" s="533"/>
      <c r="Q75" s="533"/>
      <c r="R75" s="533"/>
      <c r="S75" s="533"/>
      <c r="T75" s="533"/>
      <c r="U75" s="533"/>
      <c r="V75" s="529"/>
      <c r="W75" s="1283"/>
      <c r="X75" s="553"/>
      <c r="Y75" s="557"/>
      <c r="Z75" s="557" t="str">
        <f t="shared" si="2"/>
        <v>Добавить вид теплоносителя (параметры теплоносителя)</v>
      </c>
      <c r="AA75" s="557"/>
      <c r="AB75" s="557"/>
      <c r="AC75" s="557"/>
      <c r="AD75" s="553"/>
      <c r="AE75" s="553"/>
      <c r="AF75" s="553"/>
      <c r="AG75" s="553"/>
      <c r="AH75" s="553"/>
      <c r="AI75" s="553"/>
      <c r="AJ75" s="553"/>
    </row>
    <row r="76" spans="1:36" s="492" customFormat="1" ht="15.05" customHeight="1">
      <c r="A76" s="1311"/>
      <c r="B76" s="1311"/>
      <c r="C76" s="1311"/>
      <c r="D76" s="1311"/>
      <c r="E76" s="1311"/>
      <c r="F76" s="832"/>
      <c r="G76" s="832"/>
      <c r="H76" s="830"/>
      <c r="I76" s="1311"/>
      <c r="J76" s="832"/>
      <c r="K76" s="837"/>
      <c r="L76" s="507"/>
      <c r="M76" s="525" t="s">
        <v>10</v>
      </c>
      <c r="N76" s="533"/>
      <c r="O76" s="533"/>
      <c r="P76" s="533"/>
      <c r="Q76" s="533"/>
      <c r="R76" s="533"/>
      <c r="S76" s="533"/>
      <c r="T76" s="533"/>
      <c r="U76" s="532"/>
      <c r="V76" s="533"/>
      <c r="W76" s="633"/>
      <c r="X76" s="553"/>
      <c r="Y76" s="557"/>
      <c r="Z76" s="557" t="str">
        <f t="shared" si="2"/>
        <v>Добавить группу потребителей</v>
      </c>
      <c r="AA76" s="557"/>
      <c r="AB76" s="557"/>
      <c r="AC76" s="557"/>
      <c r="AD76" s="553"/>
      <c r="AE76" s="553"/>
      <c r="AF76" s="553"/>
      <c r="AG76" s="553"/>
      <c r="AH76" s="553"/>
      <c r="AI76" s="553"/>
      <c r="AJ76" s="553"/>
    </row>
    <row r="77" spans="1:36" s="492" customFormat="1" ht="15.05" customHeight="1">
      <c r="A77" s="1311"/>
      <c r="B77" s="1311"/>
      <c r="C77" s="1311"/>
      <c r="D77" s="1311"/>
      <c r="E77" s="836"/>
      <c r="F77" s="832"/>
      <c r="G77" s="832"/>
      <c r="H77" s="832"/>
      <c r="I77" s="828"/>
      <c r="J77" s="825"/>
      <c r="K77" s="835"/>
      <c r="L77" s="507"/>
      <c r="M77" s="520" t="s">
        <v>11</v>
      </c>
      <c r="N77" s="533"/>
      <c r="O77" s="533"/>
      <c r="P77" s="533"/>
      <c r="Q77" s="533"/>
      <c r="R77" s="533"/>
      <c r="S77" s="533"/>
      <c r="T77" s="533"/>
      <c r="U77" s="532"/>
      <c r="V77" s="533"/>
      <c r="W77" s="633"/>
      <c r="X77" s="553"/>
      <c r="Y77" s="557"/>
      <c r="Z77" s="557" t="str">
        <f t="shared" si="2"/>
        <v>Добавить схему подключения</v>
      </c>
      <c r="AA77" s="557"/>
      <c r="AB77" s="557"/>
      <c r="AC77" s="557"/>
      <c r="AD77" s="553"/>
      <c r="AE77" s="553"/>
      <c r="AF77" s="553"/>
      <c r="AG77" s="553"/>
      <c r="AH77" s="553"/>
      <c r="AI77" s="553"/>
      <c r="AJ77" s="553"/>
    </row>
    <row r="78" spans="1:36" s="492" customFormat="1" ht="15.05" customHeight="1">
      <c r="A78" s="1311"/>
      <c r="B78" s="1311"/>
      <c r="C78" s="1311"/>
      <c r="D78" s="836"/>
      <c r="E78" s="836"/>
      <c r="F78" s="832"/>
      <c r="G78" s="832"/>
      <c r="H78" s="832"/>
      <c r="I78" s="828"/>
      <c r="J78" s="825"/>
      <c r="K78" s="835"/>
      <c r="L78" s="507"/>
      <c r="M78" s="519" t="s">
        <v>16</v>
      </c>
      <c r="N78" s="533"/>
      <c r="O78" s="533"/>
      <c r="P78" s="533"/>
      <c r="Q78" s="533"/>
      <c r="R78" s="533"/>
      <c r="S78" s="533"/>
      <c r="T78" s="533"/>
      <c r="U78" s="532"/>
      <c r="V78" s="533"/>
      <c r="W78" s="633"/>
      <c r="X78" s="553"/>
      <c r="Y78" s="557"/>
      <c r="Z78" s="557" t="str">
        <f t="shared" si="2"/>
        <v>Добавить источник тепловой энергии</v>
      </c>
      <c r="AA78" s="557"/>
      <c r="AB78" s="557"/>
      <c r="AC78" s="557"/>
      <c r="AD78" s="553"/>
      <c r="AE78" s="553"/>
      <c r="AF78" s="553"/>
      <c r="AG78" s="553"/>
      <c r="AH78" s="553"/>
      <c r="AI78" s="553"/>
      <c r="AJ78" s="553"/>
    </row>
    <row r="79" spans="1:36" s="492" customFormat="1" ht="15.05" customHeight="1">
      <c r="A79" s="1311"/>
      <c r="B79" s="1311"/>
      <c r="C79" s="836"/>
      <c r="D79" s="836"/>
      <c r="E79" s="836"/>
      <c r="F79" s="836"/>
      <c r="G79" s="841"/>
      <c r="H79" s="828"/>
      <c r="I79" s="839"/>
      <c r="J79" s="825"/>
      <c r="K79" s="840"/>
      <c r="L79" s="507"/>
      <c r="M79" s="518" t="s">
        <v>17</v>
      </c>
      <c r="N79" s="533"/>
      <c r="O79" s="533"/>
      <c r="P79" s="533"/>
      <c r="Q79" s="533"/>
      <c r="R79" s="533"/>
      <c r="S79" s="533"/>
      <c r="T79" s="533"/>
      <c r="U79" s="532"/>
      <c r="V79" s="533"/>
      <c r="W79" s="633"/>
      <c r="X79" s="553"/>
      <c r="Y79" s="557"/>
      <c r="Z79" s="557" t="str">
        <f t="shared" si="2"/>
        <v>Добавить наименование системы теплоснабжения</v>
      </c>
      <c r="AA79" s="557"/>
      <c r="AB79" s="557"/>
      <c r="AC79" s="557"/>
      <c r="AD79" s="553"/>
      <c r="AE79" s="553"/>
      <c r="AF79" s="553"/>
      <c r="AG79" s="553"/>
      <c r="AH79" s="553"/>
      <c r="AI79" s="553"/>
      <c r="AJ79" s="553"/>
    </row>
    <row r="80" spans="1:36" s="492" customFormat="1" ht="15.05" customHeight="1">
      <c r="A80" s="1311"/>
      <c r="B80" s="836"/>
      <c r="C80" s="836"/>
      <c r="D80" s="836"/>
      <c r="E80" s="836"/>
      <c r="F80" s="836"/>
      <c r="G80" s="841"/>
      <c r="H80" s="828"/>
      <c r="I80" s="828"/>
      <c r="J80" s="825"/>
      <c r="K80" s="835"/>
      <c r="L80" s="507"/>
      <c r="M80" s="527" t="s">
        <v>18</v>
      </c>
      <c r="N80" s="533"/>
      <c r="O80" s="533"/>
      <c r="P80" s="533"/>
      <c r="Q80" s="533"/>
      <c r="R80" s="533"/>
      <c r="S80" s="533"/>
      <c r="T80" s="533"/>
      <c r="U80" s="532"/>
      <c r="V80" s="533"/>
      <c r="W80" s="633"/>
      <c r="X80" s="553"/>
      <c r="Y80" s="557"/>
      <c r="Z80" s="557" t="str">
        <f t="shared" si="2"/>
        <v>Добавить территорию действия тарифа</v>
      </c>
      <c r="AA80" s="557"/>
      <c r="AB80" s="557"/>
      <c r="AC80" s="557"/>
      <c r="AD80" s="553"/>
      <c r="AE80" s="553"/>
      <c r="AF80" s="553"/>
      <c r="AG80" s="553"/>
      <c r="AH80" s="553"/>
      <c r="AI80" s="553"/>
      <c r="AJ80" s="553"/>
    </row>
    <row r="81" spans="1:36" s="491" customFormat="1" ht="15.05" customHeight="1">
      <c r="A81" s="824"/>
      <c r="B81" s="824"/>
      <c r="C81" s="824"/>
      <c r="D81" s="824"/>
      <c r="E81" s="824"/>
      <c r="F81" s="824"/>
      <c r="G81" s="824"/>
      <c r="H81" s="824"/>
      <c r="I81" s="824"/>
      <c r="J81" s="824"/>
      <c r="K81" s="824"/>
      <c r="L81" s="461"/>
      <c r="M81" s="534" t="s">
        <v>308</v>
      </c>
      <c r="N81" s="533"/>
      <c r="O81" s="533"/>
      <c r="P81" s="533"/>
      <c r="Q81" s="533"/>
      <c r="R81" s="533"/>
      <c r="S81" s="533"/>
      <c r="T81" s="533"/>
      <c r="U81" s="532"/>
      <c r="V81" s="727"/>
      <c r="W81" s="727"/>
      <c r="X81" s="727"/>
      <c r="Y81" s="727"/>
      <c r="Z81" s="727"/>
      <c r="AA81" s="727"/>
      <c r="AB81" s="726"/>
      <c r="AC81" s="727"/>
      <c r="AD81" s="633"/>
      <c r="AE81" s="555"/>
      <c r="AF81" s="555"/>
      <c r="AG81" s="555"/>
      <c r="AH81" s="555"/>
    </row>
    <row r="82" spans="1:36" ht="18.850000000000001" customHeight="1">
      <c r="X82" s="196"/>
      <c r="Y82" s="196"/>
      <c r="Z82" s="196"/>
      <c r="AA82" s="196"/>
      <c r="AB82" s="196"/>
      <c r="AC82" s="196"/>
      <c r="AD82" s="196"/>
      <c r="AE82" s="196"/>
      <c r="AF82" s="196"/>
      <c r="AG82" s="196"/>
      <c r="AH82" s="196"/>
      <c r="AI82" s="196"/>
      <c r="AJ82" s="196"/>
    </row>
    <row r="83" spans="1:36" s="34" customFormat="1" ht="17.2" customHeight="1">
      <c r="A83" s="34" t="s">
        <v>12</v>
      </c>
      <c r="C83" s="34" t="s">
        <v>50</v>
      </c>
      <c r="V83" s="151"/>
      <c r="X83" s="208"/>
      <c r="Y83" s="208"/>
      <c r="Z83" s="208"/>
      <c r="AA83" s="208"/>
      <c r="AB83" s="208"/>
      <c r="AC83" s="208"/>
      <c r="AD83" s="208"/>
      <c r="AE83" s="208"/>
      <c r="AF83" s="208"/>
      <c r="AG83" s="208"/>
      <c r="AH83" s="208"/>
      <c r="AI83" s="208"/>
      <c r="AJ83" s="208"/>
    </row>
    <row r="84" spans="1:36" ht="17.2" customHeight="1">
      <c r="L84" s="116"/>
      <c r="M84" s="116"/>
      <c r="N84" s="116"/>
      <c r="O84" s="116"/>
      <c r="P84" s="116"/>
      <c r="Q84" s="116"/>
      <c r="R84" s="116"/>
      <c r="S84" s="116"/>
      <c r="T84" s="116"/>
      <c r="U84" s="116"/>
      <c r="V84" s="116"/>
      <c r="W84" s="116"/>
      <c r="X84" s="196"/>
      <c r="Y84" s="196"/>
      <c r="Z84" s="196"/>
      <c r="AA84" s="196"/>
      <c r="AB84" s="196"/>
      <c r="AC84" s="196"/>
      <c r="AD84" s="196"/>
      <c r="AE84" s="196"/>
      <c r="AF84" s="196"/>
      <c r="AG84" s="196"/>
      <c r="AH84" s="196"/>
      <c r="AI84" s="196"/>
      <c r="AJ84" s="196"/>
    </row>
    <row r="85" spans="1:36" s="492" customFormat="1" ht="23.6">
      <c r="A85" s="1311">
        <v>1</v>
      </c>
      <c r="B85" s="866"/>
      <c r="C85" s="866"/>
      <c r="D85" s="866"/>
      <c r="E85" s="867"/>
      <c r="F85" s="868"/>
      <c r="G85" s="866"/>
      <c r="H85" s="866"/>
      <c r="I85" s="869"/>
      <c r="J85" s="864"/>
      <c r="K85" s="873">
        <v>1</v>
      </c>
      <c r="L85" s="561">
        <f>mergeValue(A85)</f>
        <v>1</v>
      </c>
      <c r="M85" s="609" t="s">
        <v>19</v>
      </c>
      <c r="N85" s="548"/>
      <c r="O85" s="1382"/>
      <c r="P85" s="1383"/>
      <c r="Q85" s="1383"/>
      <c r="R85" s="1383"/>
      <c r="S85" s="1383"/>
      <c r="T85" s="1383"/>
      <c r="U85" s="1383"/>
      <c r="V85" s="1384"/>
      <c r="W85" s="1128" t="s">
        <v>718</v>
      </c>
      <c r="X85" s="553"/>
      <c r="Y85" s="553"/>
      <c r="Z85" s="553"/>
      <c r="AA85" s="553"/>
      <c r="AB85" s="553"/>
      <c r="AC85" s="553"/>
      <c r="AD85" s="553"/>
      <c r="AE85" s="553"/>
      <c r="AF85" s="553"/>
      <c r="AG85" s="553"/>
      <c r="AH85" s="553"/>
      <c r="AI85" s="553"/>
    </row>
    <row r="86" spans="1:36" s="492" customFormat="1" ht="23.6">
      <c r="A86" s="1311"/>
      <c r="B86" s="1311">
        <v>1</v>
      </c>
      <c r="C86" s="866"/>
      <c r="D86" s="866"/>
      <c r="E86" s="868"/>
      <c r="F86" s="868"/>
      <c r="G86" s="866"/>
      <c r="H86" s="866"/>
      <c r="I86" s="863"/>
      <c r="J86" s="862"/>
      <c r="K86" s="873">
        <v>1</v>
      </c>
      <c r="L86" s="561" t="str">
        <f>mergeValue(A86) &amp;"."&amp; mergeValue(B86)</f>
        <v>1.1</v>
      </c>
      <c r="M86" s="515" t="s">
        <v>15</v>
      </c>
      <c r="N86" s="548"/>
      <c r="O86" s="1382"/>
      <c r="P86" s="1383"/>
      <c r="Q86" s="1383"/>
      <c r="R86" s="1383"/>
      <c r="S86" s="1383"/>
      <c r="T86" s="1383"/>
      <c r="U86" s="1383"/>
      <c r="V86" s="1384"/>
      <c r="W86" s="1128" t="s">
        <v>459</v>
      </c>
      <c r="X86" s="553"/>
      <c r="Y86" s="553"/>
      <c r="Z86" s="553"/>
      <c r="AA86" s="553"/>
      <c r="AB86" s="553"/>
      <c r="AC86" s="553"/>
      <c r="AD86" s="553"/>
      <c r="AE86" s="553"/>
      <c r="AF86" s="553"/>
      <c r="AG86" s="553"/>
      <c r="AH86" s="553"/>
      <c r="AI86" s="553"/>
    </row>
    <row r="87" spans="1:36" s="492" customFormat="1" ht="23.6">
      <c r="A87" s="1311"/>
      <c r="B87" s="1311"/>
      <c r="C87" s="1311">
        <v>1</v>
      </c>
      <c r="D87" s="866"/>
      <c r="E87" s="868"/>
      <c r="F87" s="868"/>
      <c r="G87" s="866"/>
      <c r="H87" s="866"/>
      <c r="I87" s="870"/>
      <c r="J87" s="862"/>
      <c r="K87" s="873">
        <v>1</v>
      </c>
      <c r="L87" s="561" t="str">
        <f>mergeValue(A87) &amp;"."&amp; mergeValue(B87)&amp;"."&amp; mergeValue(C87)</f>
        <v>1.1.1</v>
      </c>
      <c r="M87" s="516" t="s">
        <v>7</v>
      </c>
      <c r="N87" s="548"/>
      <c r="O87" s="1382"/>
      <c r="P87" s="1383"/>
      <c r="Q87" s="1383"/>
      <c r="R87" s="1383"/>
      <c r="S87" s="1383"/>
      <c r="T87" s="1383"/>
      <c r="U87" s="1383"/>
      <c r="V87" s="1384"/>
      <c r="W87" s="1128" t="s">
        <v>600</v>
      </c>
      <c r="X87" s="553"/>
      <c r="Y87" s="553"/>
      <c r="Z87" s="553"/>
      <c r="AA87" s="553"/>
      <c r="AB87" s="553"/>
      <c r="AC87" s="553"/>
      <c r="AD87" s="553"/>
      <c r="AE87" s="553"/>
      <c r="AF87" s="553"/>
      <c r="AG87" s="553"/>
      <c r="AH87" s="553"/>
      <c r="AI87" s="553"/>
    </row>
    <row r="88" spans="1:36" s="492" customFormat="1" ht="23.6">
      <c r="A88" s="1311"/>
      <c r="B88" s="1311"/>
      <c r="C88" s="1311"/>
      <c r="D88" s="1311">
        <v>1</v>
      </c>
      <c r="E88" s="868"/>
      <c r="F88" s="868"/>
      <c r="G88" s="866"/>
      <c r="H88" s="866"/>
      <c r="I88" s="1311">
        <v>1</v>
      </c>
      <c r="J88" s="862"/>
      <c r="K88" s="873">
        <v>1</v>
      </c>
      <c r="L88" s="561" t="str">
        <f>mergeValue(A88) &amp;"."&amp; mergeValue(B88)&amp;"."&amp; mergeValue(C88)&amp;"."&amp; mergeValue(D88)</f>
        <v>1.1.1.1</v>
      </c>
      <c r="M88" s="517" t="s">
        <v>21</v>
      </c>
      <c r="N88" s="548"/>
      <c r="O88" s="1382"/>
      <c r="P88" s="1383"/>
      <c r="Q88" s="1383"/>
      <c r="R88" s="1383"/>
      <c r="S88" s="1383"/>
      <c r="T88" s="1383"/>
      <c r="U88" s="1383"/>
      <c r="V88" s="1384"/>
      <c r="W88" s="1128" t="s">
        <v>601</v>
      </c>
      <c r="X88" s="553"/>
      <c r="Y88" s="553"/>
      <c r="Z88" s="553"/>
      <c r="AA88" s="553"/>
      <c r="AB88" s="553"/>
      <c r="AC88" s="553"/>
      <c r="AD88" s="553"/>
      <c r="AE88" s="553"/>
      <c r="AF88" s="553"/>
      <c r="AG88" s="553"/>
      <c r="AH88" s="553"/>
      <c r="AI88" s="553"/>
    </row>
    <row r="89" spans="1:36" s="492" customFormat="1" ht="11.3" hidden="1" customHeight="1">
      <c r="A89" s="1311"/>
      <c r="B89" s="1311"/>
      <c r="C89" s="1311"/>
      <c r="D89" s="1311"/>
      <c r="E89" s="1311">
        <v>1</v>
      </c>
      <c r="F89" s="868"/>
      <c r="G89" s="866"/>
      <c r="H89" s="866"/>
      <c r="I89" s="1311"/>
      <c r="J89" s="868"/>
      <c r="K89" s="873">
        <v>1</v>
      </c>
      <c r="L89" s="561"/>
      <c r="M89" s="523"/>
      <c r="N89" s="549"/>
      <c r="O89" s="1386"/>
      <c r="P89" s="1390"/>
      <c r="Q89" s="1390"/>
      <c r="R89" s="1390"/>
      <c r="S89" s="1390"/>
      <c r="T89" s="1390"/>
      <c r="U89" s="1390"/>
      <c r="V89" s="1391"/>
      <c r="W89" s="1089"/>
      <c r="X89" s="553"/>
      <c r="Y89" s="553"/>
      <c r="Z89" s="553"/>
      <c r="AA89" s="553"/>
      <c r="AB89" s="553"/>
      <c r="AC89" s="553"/>
      <c r="AD89" s="553"/>
      <c r="AE89" s="553"/>
      <c r="AF89" s="553"/>
      <c r="AG89" s="553"/>
      <c r="AH89" s="553"/>
      <c r="AI89" s="553"/>
    </row>
    <row r="90" spans="1:36" s="492" customFormat="1" ht="35.35">
      <c r="A90" s="1311"/>
      <c r="B90" s="1311"/>
      <c r="C90" s="1311"/>
      <c r="D90" s="1311"/>
      <c r="E90" s="1311"/>
      <c r="F90" s="1311">
        <v>1</v>
      </c>
      <c r="G90" s="866"/>
      <c r="H90" s="866"/>
      <c r="I90" s="1311"/>
      <c r="J90" s="1328"/>
      <c r="K90" s="873">
        <v>1</v>
      </c>
      <c r="L90" s="561" t="str">
        <f>mergeValue(A90) &amp;"."&amp; mergeValue(B90)&amp;"."&amp; mergeValue(C90)&amp;"."&amp; mergeValue(D90)&amp;"."&amp;  mergeValue(F90)</f>
        <v>1.1.1.1.1</v>
      </c>
      <c r="M90" s="523" t="s">
        <v>9</v>
      </c>
      <c r="N90" s="549"/>
      <c r="O90" s="1314"/>
      <c r="P90" s="1315"/>
      <c r="Q90" s="1315"/>
      <c r="R90" s="1315"/>
      <c r="S90" s="1315"/>
      <c r="T90" s="1315"/>
      <c r="U90" s="1315"/>
      <c r="V90" s="1316"/>
      <c r="W90" s="1128" t="s">
        <v>720</v>
      </c>
      <c r="X90" s="553"/>
      <c r="Y90" s="557" t="str">
        <f>strCheckUnique(Z90:Z93)</f>
        <v/>
      </c>
      <c r="Z90" s="553"/>
      <c r="AA90" s="557"/>
      <c r="AB90" s="553"/>
      <c r="AC90" s="553"/>
      <c r="AD90" s="553"/>
      <c r="AE90" s="553"/>
      <c r="AF90" s="553"/>
      <c r="AG90" s="553"/>
      <c r="AH90" s="553"/>
      <c r="AI90" s="553"/>
    </row>
    <row r="91" spans="1:36" s="492" customFormat="1" ht="99" customHeight="1">
      <c r="A91" s="1311"/>
      <c r="B91" s="1311"/>
      <c r="C91" s="1311"/>
      <c r="D91" s="1311"/>
      <c r="E91" s="1311"/>
      <c r="F91" s="1311"/>
      <c r="G91" s="866">
        <v>1</v>
      </c>
      <c r="H91" s="866"/>
      <c r="I91" s="1311"/>
      <c r="J91" s="1328"/>
      <c r="K91" s="865"/>
      <c r="L91" s="561" t="str">
        <f>mergeValue(A91) &amp;"."&amp; mergeValue(B91)&amp;"."&amp; mergeValue(C91)&amp;"."&amp; mergeValue(D91)&amp;"."&amp;  mergeValue(F91)&amp;"."&amp;  mergeValue(G91)</f>
        <v>1.1.1.1.1.1</v>
      </c>
      <c r="M91" s="1015"/>
      <c r="N91" s="554"/>
      <c r="O91" s="531"/>
      <c r="P91" s="531"/>
      <c r="Q91" s="531"/>
      <c r="R91" s="1317"/>
      <c r="S91" s="1307" t="s">
        <v>83</v>
      </c>
      <c r="T91" s="1317"/>
      <c r="U91" s="1307" t="s">
        <v>83</v>
      </c>
      <c r="V91" s="506"/>
      <c r="W91" s="1281" t="s">
        <v>733</v>
      </c>
      <c r="X91" s="553" t="str">
        <f>strCheckDate(O92:V92)</f>
        <v/>
      </c>
      <c r="Y91" s="557"/>
      <c r="Z91" s="557" t="str">
        <f>IF(M91="","",M91 )</f>
        <v/>
      </c>
      <c r="AA91" s="557"/>
      <c r="AB91" s="557"/>
      <c r="AC91" s="557"/>
      <c r="AD91" s="553"/>
      <c r="AE91" s="553"/>
      <c r="AF91" s="553"/>
      <c r="AG91" s="553"/>
      <c r="AH91" s="553"/>
      <c r="AI91" s="553"/>
    </row>
    <row r="92" spans="1:36" s="492" customFormat="1" ht="11.3" hidden="1" customHeight="1">
      <c r="A92" s="1311"/>
      <c r="B92" s="1311"/>
      <c r="C92" s="1311"/>
      <c r="D92" s="1311"/>
      <c r="E92" s="1311"/>
      <c r="F92" s="1311"/>
      <c r="G92" s="866"/>
      <c r="H92" s="866"/>
      <c r="I92" s="1311"/>
      <c r="J92" s="1328"/>
      <c r="K92" s="873">
        <v>1</v>
      </c>
      <c r="L92" s="568"/>
      <c r="M92" s="614"/>
      <c r="N92" s="554"/>
      <c r="O92" s="531"/>
      <c r="P92" s="531"/>
      <c r="Q92" s="552" t="str">
        <f>R91 &amp; "-" &amp; T91</f>
        <v>-</v>
      </c>
      <c r="R92" s="1317"/>
      <c r="S92" s="1307"/>
      <c r="T92" s="1317"/>
      <c r="U92" s="1307"/>
      <c r="V92" s="506"/>
      <c r="W92" s="1282"/>
      <c r="X92" s="553"/>
      <c r="Y92" s="557"/>
      <c r="Z92" s="557"/>
      <c r="AA92" s="557"/>
      <c r="AB92" s="557"/>
      <c r="AC92" s="557"/>
      <c r="AD92" s="553"/>
      <c r="AE92" s="553"/>
      <c r="AF92" s="553"/>
      <c r="AG92" s="553"/>
      <c r="AH92" s="553"/>
      <c r="AI92" s="553"/>
    </row>
    <row r="93" spans="1:36" s="491" customFormat="1" ht="15.05" customHeight="1">
      <c r="A93" s="1311"/>
      <c r="B93" s="1311"/>
      <c r="C93" s="1311"/>
      <c r="D93" s="1311"/>
      <c r="E93" s="1311"/>
      <c r="F93" s="1311"/>
      <c r="G93" s="866"/>
      <c r="H93" s="866"/>
      <c r="I93" s="1311"/>
      <c r="J93" s="1328"/>
      <c r="K93" s="873">
        <v>1</v>
      </c>
      <c r="L93" s="507"/>
      <c r="M93" s="525" t="s">
        <v>24</v>
      </c>
      <c r="N93" s="520"/>
      <c r="O93" s="514"/>
      <c r="P93" s="514"/>
      <c r="Q93" s="514"/>
      <c r="R93" s="541"/>
      <c r="S93" s="533"/>
      <c r="T93" s="532"/>
      <c r="U93" s="520"/>
      <c r="V93" s="529"/>
      <c r="W93" s="1283"/>
      <c r="X93" s="555"/>
      <c r="Y93" s="555"/>
      <c r="Z93" s="555"/>
      <c r="AA93" s="555"/>
      <c r="AB93" s="555"/>
      <c r="AC93" s="555"/>
      <c r="AD93" s="555"/>
      <c r="AE93" s="555"/>
      <c r="AF93" s="555"/>
      <c r="AG93" s="555"/>
      <c r="AH93" s="555"/>
      <c r="AI93" s="555"/>
    </row>
    <row r="94" spans="1:36" s="491" customFormat="1" ht="15.05" customHeight="1">
      <c r="A94" s="1311"/>
      <c r="B94" s="1311"/>
      <c r="C94" s="1311"/>
      <c r="D94" s="1311"/>
      <c r="E94" s="1311"/>
      <c r="F94" s="868"/>
      <c r="G94" s="868"/>
      <c r="H94" s="866"/>
      <c r="I94" s="1311"/>
      <c r="J94" s="868"/>
      <c r="K94" s="872"/>
      <c r="L94" s="507"/>
      <c r="M94" s="520" t="s">
        <v>10</v>
      </c>
      <c r="N94" s="525"/>
      <c r="O94" s="525"/>
      <c r="P94" s="525"/>
      <c r="Q94" s="525"/>
      <c r="R94" s="525"/>
      <c r="S94" s="525"/>
      <c r="T94" s="525"/>
      <c r="U94" s="525"/>
      <c r="V94" s="525"/>
      <c r="W94" s="529"/>
      <c r="X94" s="555"/>
      <c r="Y94" s="555"/>
      <c r="Z94" s="555"/>
      <c r="AA94" s="555"/>
      <c r="AB94" s="555"/>
      <c r="AC94" s="555"/>
      <c r="AD94" s="555"/>
      <c r="AE94" s="555"/>
      <c r="AF94" s="555"/>
      <c r="AG94" s="555"/>
      <c r="AH94" s="555"/>
      <c r="AI94" s="555"/>
      <c r="AJ94" s="555"/>
    </row>
    <row r="95" spans="1:36" s="491" customFormat="1" ht="15.05" hidden="1" customHeight="1">
      <c r="A95" s="1311"/>
      <c r="B95" s="1311"/>
      <c r="C95" s="1311"/>
      <c r="D95" s="1311"/>
      <c r="E95" s="868"/>
      <c r="F95" s="868"/>
      <c r="G95" s="868"/>
      <c r="H95" s="866"/>
      <c r="I95" s="1311"/>
      <c r="J95" s="868"/>
      <c r="K95" s="872"/>
      <c r="L95" s="507"/>
      <c r="M95" s="520"/>
      <c r="N95" s="525"/>
      <c r="O95" s="525"/>
      <c r="P95" s="525"/>
      <c r="Q95" s="525"/>
      <c r="R95" s="525"/>
      <c r="S95" s="525"/>
      <c r="T95" s="525"/>
      <c r="U95" s="525"/>
      <c r="V95" s="525"/>
      <c r="W95" s="529"/>
      <c r="X95" s="555"/>
      <c r="Y95" s="555"/>
      <c r="Z95" s="555"/>
      <c r="AA95" s="555"/>
      <c r="AB95" s="555"/>
      <c r="AC95" s="555"/>
      <c r="AD95" s="555"/>
      <c r="AE95" s="555"/>
      <c r="AF95" s="555"/>
      <c r="AG95" s="555"/>
      <c r="AH95" s="555"/>
      <c r="AI95" s="555"/>
      <c r="AJ95" s="555"/>
    </row>
    <row r="96" spans="1:36" s="491" customFormat="1" ht="15.05" customHeight="1">
      <c r="A96" s="1311"/>
      <c r="B96" s="1311"/>
      <c r="C96" s="1311"/>
      <c r="D96" s="871"/>
      <c r="E96" s="871"/>
      <c r="F96" s="868"/>
      <c r="G96" s="866"/>
      <c r="H96" s="866"/>
      <c r="I96" s="864"/>
      <c r="J96" s="861"/>
      <c r="K96" s="873">
        <v>1</v>
      </c>
      <c r="L96" s="507"/>
      <c r="M96" s="519" t="s">
        <v>16</v>
      </c>
      <c r="N96" s="518"/>
      <c r="O96" s="514"/>
      <c r="P96" s="514"/>
      <c r="Q96" s="514"/>
      <c r="R96" s="541"/>
      <c r="S96" s="533"/>
      <c r="T96" s="532"/>
      <c r="U96" s="518"/>
      <c r="V96" s="533"/>
      <c r="W96" s="529"/>
      <c r="X96" s="555"/>
      <c r="Y96" s="555"/>
      <c r="Z96" s="555"/>
      <c r="AA96" s="555"/>
      <c r="AB96" s="555"/>
      <c r="AC96" s="555"/>
      <c r="AD96" s="555"/>
      <c r="AE96" s="555"/>
      <c r="AF96" s="555"/>
      <c r="AG96" s="555"/>
      <c r="AH96" s="555"/>
      <c r="AI96" s="555"/>
    </row>
    <row r="97" spans="1:40" s="491" customFormat="1" ht="15.05" customHeight="1">
      <c r="A97" s="1311"/>
      <c r="B97" s="1311"/>
      <c r="C97" s="871"/>
      <c r="D97" s="871"/>
      <c r="E97" s="871"/>
      <c r="F97" s="871"/>
      <c r="G97" s="866"/>
      <c r="H97" s="866"/>
      <c r="I97" s="874"/>
      <c r="J97" s="861"/>
      <c r="K97" s="873">
        <v>1</v>
      </c>
      <c r="L97" s="507"/>
      <c r="M97" s="518" t="s">
        <v>17</v>
      </c>
      <c r="N97" s="518"/>
      <c r="O97" s="514"/>
      <c r="P97" s="514"/>
      <c r="Q97" s="514"/>
      <c r="R97" s="541"/>
      <c r="S97" s="533"/>
      <c r="T97" s="532"/>
      <c r="U97" s="518"/>
      <c r="V97" s="533"/>
      <c r="W97" s="529"/>
      <c r="X97" s="555"/>
      <c r="Y97" s="555"/>
      <c r="Z97" s="555"/>
      <c r="AA97" s="555"/>
      <c r="AB97" s="555"/>
      <c r="AC97" s="555"/>
      <c r="AD97" s="555"/>
      <c r="AE97" s="555"/>
      <c r="AF97" s="555"/>
      <c r="AG97" s="555"/>
      <c r="AH97" s="555"/>
      <c r="AI97" s="555"/>
    </row>
    <row r="98" spans="1:40" s="491" customFormat="1" ht="15.05" customHeight="1">
      <c r="A98" s="1311"/>
      <c r="B98" s="871"/>
      <c r="C98" s="871"/>
      <c r="D98" s="871"/>
      <c r="E98" s="871"/>
      <c r="F98" s="871"/>
      <c r="G98" s="866"/>
      <c r="H98" s="866"/>
      <c r="I98" s="864"/>
      <c r="J98" s="861"/>
      <c r="K98" s="873">
        <v>1</v>
      </c>
      <c r="L98" s="507"/>
      <c r="M98" s="527" t="s">
        <v>18</v>
      </c>
      <c r="N98" s="518"/>
      <c r="O98" s="514"/>
      <c r="P98" s="514"/>
      <c r="Q98" s="514"/>
      <c r="R98" s="541"/>
      <c r="S98" s="533"/>
      <c r="T98" s="532"/>
      <c r="U98" s="518"/>
      <c r="V98" s="533"/>
      <c r="W98" s="529"/>
      <c r="X98" s="555"/>
      <c r="Y98" s="555"/>
      <c r="Z98" s="555"/>
      <c r="AA98" s="555"/>
      <c r="AB98" s="555"/>
      <c r="AC98" s="555"/>
      <c r="AD98" s="555"/>
      <c r="AE98" s="555"/>
      <c r="AF98" s="555"/>
      <c r="AG98" s="555"/>
      <c r="AH98" s="555"/>
      <c r="AI98" s="555"/>
    </row>
    <row r="99" spans="1:40" s="491" customFormat="1" ht="15.05" customHeight="1">
      <c r="A99" s="860"/>
      <c r="B99" s="860"/>
      <c r="C99" s="860"/>
      <c r="D99" s="860"/>
      <c r="E99" s="860"/>
      <c r="F99" s="860"/>
      <c r="G99" s="860"/>
      <c r="H99" s="860"/>
      <c r="I99" s="860"/>
      <c r="J99" s="860"/>
      <c r="K99" s="860"/>
      <c r="L99" s="461"/>
      <c r="M99" s="534" t="s">
        <v>308</v>
      </c>
      <c r="N99" s="518"/>
      <c r="O99" s="514"/>
      <c r="P99" s="514"/>
      <c r="Q99" s="514"/>
      <c r="R99" s="541"/>
      <c r="S99" s="533"/>
      <c r="T99" s="532"/>
      <c r="U99" s="518"/>
      <c r="V99" s="533"/>
      <c r="W99" s="529"/>
      <c r="X99" s="555"/>
      <c r="Y99" s="555"/>
      <c r="Z99" s="555"/>
      <c r="AA99" s="555"/>
      <c r="AB99" s="555"/>
      <c r="AC99" s="555"/>
      <c r="AD99" s="555"/>
      <c r="AE99" s="555"/>
      <c r="AF99" s="555"/>
      <c r="AG99" s="555"/>
      <c r="AH99" s="555"/>
      <c r="AI99" s="555"/>
    </row>
    <row r="100" spans="1:40" s="565" customFormat="1" ht="15.05" customHeight="1">
      <c r="A100" s="564"/>
      <c r="B100" s="564"/>
      <c r="C100" s="564"/>
      <c r="D100" s="564"/>
      <c r="E100" s="564"/>
      <c r="F100" s="564"/>
      <c r="G100" s="563"/>
      <c r="H100" s="564"/>
      <c r="I100" s="646"/>
      <c r="J100" s="647"/>
      <c r="L100" s="566"/>
      <c r="M100" s="641"/>
      <c r="N100" s="642"/>
      <c r="O100" s="643"/>
      <c r="P100" s="643"/>
      <c r="Q100" s="643"/>
      <c r="R100" s="644"/>
      <c r="S100" s="522"/>
      <c r="T100" s="645"/>
      <c r="U100" s="642"/>
      <c r="V100" s="522"/>
      <c r="W100" s="522"/>
      <c r="X100" s="564"/>
      <c r="Y100" s="564"/>
      <c r="Z100" s="564"/>
      <c r="AA100" s="564"/>
      <c r="AB100" s="564"/>
      <c r="AC100" s="564"/>
      <c r="AD100" s="564"/>
      <c r="AE100" s="564"/>
      <c r="AF100" s="564"/>
      <c r="AG100" s="564"/>
      <c r="AH100" s="564"/>
      <c r="AI100" s="564"/>
    </row>
    <row r="101" spans="1:40" s="34" customFormat="1" ht="17.2" customHeight="1">
      <c r="G101" s="34" t="s">
        <v>12</v>
      </c>
      <c r="I101" s="34" t="s">
        <v>67</v>
      </c>
      <c r="V101" s="151"/>
    </row>
    <row r="102" spans="1:40" ht="17.2" customHeight="1">
      <c r="X102" s="438"/>
      <c r="Y102" s="40"/>
      <c r="Z102" s="40"/>
    </row>
    <row r="103" spans="1:40" s="492" customFormat="1" ht="23.6">
      <c r="A103" s="1311">
        <v>1</v>
      </c>
      <c r="B103" s="1025"/>
      <c r="C103" s="1025"/>
      <c r="D103" s="1025"/>
      <c r="E103" s="1026"/>
      <c r="F103" s="1027"/>
      <c r="G103" s="1025"/>
      <c r="H103" s="1025"/>
      <c r="I103" s="1006"/>
      <c r="J103" s="1011"/>
      <c r="K103" s="1011"/>
      <c r="L103" s="561">
        <f>mergeValue(A103)</f>
        <v>1</v>
      </c>
      <c r="M103" s="609" t="s">
        <v>19</v>
      </c>
      <c r="N103" s="548"/>
      <c r="O103" s="1382"/>
      <c r="P103" s="1383"/>
      <c r="Q103" s="1383"/>
      <c r="R103" s="1383"/>
      <c r="S103" s="1383"/>
      <c r="T103" s="1383"/>
      <c r="U103" s="1383"/>
      <c r="V103" s="1383"/>
      <c r="W103" s="1383"/>
      <c r="X103" s="1383"/>
      <c r="Y103" s="1383"/>
      <c r="Z103" s="1383"/>
      <c r="AA103" s="1384"/>
      <c r="AB103" s="1128" t="s">
        <v>718</v>
      </c>
      <c r="AC103" s="553"/>
      <c r="AD103" s="553"/>
      <c r="AE103" s="553"/>
      <c r="AF103" s="553"/>
      <c r="AG103" s="553"/>
      <c r="AH103" s="553"/>
      <c r="AI103" s="553"/>
      <c r="AJ103" s="553"/>
      <c r="AK103" s="553"/>
      <c r="AL103" s="553"/>
      <c r="AM103" s="553"/>
      <c r="AN103" s="553"/>
    </row>
    <row r="104" spans="1:40" s="492" customFormat="1" ht="23.6">
      <c r="A104" s="1311"/>
      <c r="B104" s="1311">
        <v>1</v>
      </c>
      <c r="C104" s="1025"/>
      <c r="D104" s="1025"/>
      <c r="E104" s="1027"/>
      <c r="F104" s="1027"/>
      <c r="G104" s="1025"/>
      <c r="H104" s="1025"/>
      <c r="I104" s="1013"/>
      <c r="J104" s="1008"/>
      <c r="K104" s="1007"/>
      <c r="L104" s="561" t="str">
        <f>mergeValue(A104) &amp;"."&amp; mergeValue(B104)</f>
        <v>1.1</v>
      </c>
      <c r="M104" s="515" t="s">
        <v>15</v>
      </c>
      <c r="N104" s="548"/>
      <c r="O104" s="1382"/>
      <c r="P104" s="1383"/>
      <c r="Q104" s="1383"/>
      <c r="R104" s="1383"/>
      <c r="S104" s="1383"/>
      <c r="T104" s="1383"/>
      <c r="U104" s="1383"/>
      <c r="V104" s="1383"/>
      <c r="W104" s="1383"/>
      <c r="X104" s="1383"/>
      <c r="Y104" s="1383"/>
      <c r="Z104" s="1383"/>
      <c r="AA104" s="1384"/>
      <c r="AB104" s="1128" t="s">
        <v>459</v>
      </c>
      <c r="AC104" s="553"/>
      <c r="AD104" s="553"/>
      <c r="AE104" s="553"/>
      <c r="AF104" s="553"/>
      <c r="AG104" s="553"/>
      <c r="AH104" s="553"/>
      <c r="AI104" s="553"/>
      <c r="AJ104" s="553"/>
      <c r="AK104" s="553"/>
      <c r="AL104" s="553"/>
      <c r="AM104" s="553"/>
      <c r="AN104" s="553"/>
    </row>
    <row r="105" spans="1:40" s="492" customFormat="1" ht="23.6">
      <c r="A105" s="1311"/>
      <c r="B105" s="1311"/>
      <c r="C105" s="1311">
        <v>1</v>
      </c>
      <c r="D105" s="1025"/>
      <c r="E105" s="1027"/>
      <c r="F105" s="1027"/>
      <c r="G105" s="1025"/>
      <c r="H105" s="1025"/>
      <c r="I105" s="1013"/>
      <c r="J105" s="1008"/>
      <c r="K105" s="1007"/>
      <c r="L105" s="561" t="str">
        <f>mergeValue(A105) &amp;"."&amp; mergeValue(B105)&amp;"."&amp; mergeValue(C105)</f>
        <v>1.1.1</v>
      </c>
      <c r="M105" s="516" t="s">
        <v>7</v>
      </c>
      <c r="N105" s="548"/>
      <c r="O105" s="1382"/>
      <c r="P105" s="1383"/>
      <c r="Q105" s="1383"/>
      <c r="R105" s="1383"/>
      <c r="S105" s="1383"/>
      <c r="T105" s="1383"/>
      <c r="U105" s="1383"/>
      <c r="V105" s="1383"/>
      <c r="W105" s="1383"/>
      <c r="X105" s="1383"/>
      <c r="Y105" s="1383"/>
      <c r="Z105" s="1383"/>
      <c r="AA105" s="1384"/>
      <c r="AB105" s="1128" t="s">
        <v>600</v>
      </c>
      <c r="AC105" s="553"/>
      <c r="AD105" s="553"/>
      <c r="AE105" s="553"/>
      <c r="AF105" s="553"/>
      <c r="AG105" s="553"/>
      <c r="AH105" s="553"/>
      <c r="AI105" s="553"/>
      <c r="AJ105" s="553"/>
      <c r="AK105" s="553"/>
      <c r="AL105" s="553"/>
      <c r="AM105" s="553"/>
      <c r="AN105" s="553"/>
    </row>
    <row r="106" spans="1:40" s="492" customFormat="1" ht="23.6">
      <c r="A106" s="1311"/>
      <c r="B106" s="1311"/>
      <c r="C106" s="1311"/>
      <c r="D106" s="1311">
        <v>1</v>
      </c>
      <c r="E106" s="1027"/>
      <c r="F106" s="1027"/>
      <c r="G106" s="1025"/>
      <c r="H106" s="1025"/>
      <c r="I106" s="1013"/>
      <c r="J106" s="1008"/>
      <c r="K106" s="1007"/>
      <c r="L106" s="561" t="str">
        <f>mergeValue(A106) &amp;"."&amp; mergeValue(B106)&amp;"."&amp; mergeValue(C106)&amp;"."&amp; mergeValue(D106)</f>
        <v>1.1.1.1</v>
      </c>
      <c r="M106" s="517" t="s">
        <v>21</v>
      </c>
      <c r="N106" s="548"/>
      <c r="O106" s="1382"/>
      <c r="P106" s="1383"/>
      <c r="Q106" s="1383"/>
      <c r="R106" s="1383"/>
      <c r="S106" s="1383"/>
      <c r="T106" s="1383"/>
      <c r="U106" s="1383"/>
      <c r="V106" s="1383"/>
      <c r="W106" s="1383"/>
      <c r="X106" s="1383"/>
      <c r="Y106" s="1383"/>
      <c r="Z106" s="1383"/>
      <c r="AA106" s="1384"/>
      <c r="AB106" s="1128" t="s">
        <v>601</v>
      </c>
      <c r="AC106" s="553"/>
      <c r="AD106" s="553"/>
      <c r="AE106" s="553"/>
      <c r="AF106" s="553"/>
      <c r="AG106" s="553"/>
      <c r="AH106" s="553"/>
      <c r="AI106" s="553"/>
      <c r="AJ106" s="553"/>
      <c r="AK106" s="553"/>
      <c r="AL106" s="553"/>
      <c r="AM106" s="553"/>
      <c r="AN106" s="553"/>
    </row>
    <row r="107" spans="1:40" s="492" customFormat="1" ht="14.4" hidden="1">
      <c r="A107" s="1311"/>
      <c r="B107" s="1311"/>
      <c r="C107" s="1311"/>
      <c r="D107" s="1311"/>
      <c r="E107" s="1311">
        <v>1</v>
      </c>
      <c r="F107" s="1027"/>
      <c r="G107" s="1025"/>
      <c r="H107" s="1025"/>
      <c r="I107" s="1012"/>
      <c r="J107" s="1008"/>
      <c r="K107" s="1007"/>
      <c r="L107" s="561"/>
      <c r="M107" s="523"/>
      <c r="N107" s="549"/>
      <c r="O107" s="1386"/>
      <c r="P107" s="1390"/>
      <c r="Q107" s="1390"/>
      <c r="R107" s="1390"/>
      <c r="S107" s="1390"/>
      <c r="T107" s="1390"/>
      <c r="U107" s="1390"/>
      <c r="V107" s="1390"/>
      <c r="W107" s="1390"/>
      <c r="X107" s="1390"/>
      <c r="Y107" s="1390"/>
      <c r="Z107" s="1390"/>
      <c r="AA107" s="1391"/>
      <c r="AB107" s="1128"/>
      <c r="AC107" s="553"/>
      <c r="AD107" s="553"/>
      <c r="AE107" s="553"/>
      <c r="AF107" s="553"/>
      <c r="AG107" s="553"/>
      <c r="AH107" s="553"/>
      <c r="AI107" s="553"/>
      <c r="AJ107" s="553"/>
      <c r="AK107" s="553"/>
      <c r="AL107" s="553"/>
      <c r="AM107" s="553"/>
      <c r="AN107" s="553"/>
    </row>
    <row r="108" spans="1:40" s="492" customFormat="1" ht="35.35">
      <c r="A108" s="1311"/>
      <c r="B108" s="1311"/>
      <c r="C108" s="1311"/>
      <c r="D108" s="1311"/>
      <c r="E108" s="1311"/>
      <c r="F108" s="1311">
        <v>1</v>
      </c>
      <c r="G108" s="1025"/>
      <c r="H108" s="1025"/>
      <c r="I108" s="1330"/>
      <c r="J108" s="1008"/>
      <c r="K108" s="1007"/>
      <c r="L108" s="561" t="str">
        <f>mergeValue(A108) &amp;"."&amp; mergeValue(B108)&amp;"."&amp; mergeValue(C108)&amp;"."&amp; mergeValue(D108)&amp;"."&amp; mergeValue(F108)</f>
        <v>1.1.1.1.1</v>
      </c>
      <c r="M108" s="524" t="s">
        <v>9</v>
      </c>
      <c r="N108" s="549"/>
      <c r="O108" s="1314"/>
      <c r="P108" s="1315"/>
      <c r="Q108" s="1315"/>
      <c r="R108" s="1315"/>
      <c r="S108" s="1315"/>
      <c r="T108" s="1315"/>
      <c r="U108" s="1315"/>
      <c r="V108" s="1315"/>
      <c r="W108" s="1315"/>
      <c r="X108" s="1315"/>
      <c r="Y108" s="1315"/>
      <c r="Z108" s="1315"/>
      <c r="AA108" s="1316"/>
      <c r="AB108" s="1128" t="s">
        <v>720</v>
      </c>
      <c r="AC108" s="553"/>
      <c r="AD108" s="557" t="str">
        <f>strCheckUnique(AE108:AE113)</f>
        <v/>
      </c>
      <c r="AE108" s="553"/>
      <c r="AF108" s="557"/>
      <c r="AG108" s="553"/>
      <c r="AH108" s="553"/>
      <c r="AI108" s="553"/>
      <c r="AJ108" s="553"/>
      <c r="AK108" s="553"/>
      <c r="AL108" s="553"/>
      <c r="AM108" s="553"/>
      <c r="AN108" s="553"/>
    </row>
    <row r="109" spans="1:40" s="492" customFormat="1" ht="56.3" customHeight="1">
      <c r="A109" s="1311"/>
      <c r="B109" s="1311"/>
      <c r="C109" s="1311"/>
      <c r="D109" s="1311"/>
      <c r="E109" s="1311"/>
      <c r="F109" s="1311"/>
      <c r="G109" s="1311">
        <v>1</v>
      </c>
      <c r="H109" s="1025"/>
      <c r="I109" s="1330"/>
      <c r="J109" s="1331"/>
      <c r="K109" s="1014"/>
      <c r="L109" s="561" t="str">
        <f>mergeValue(A109) &amp;"."&amp; mergeValue(B109)&amp;"."&amp; mergeValue(C109)&amp;"."&amp; mergeValue(D109)&amp;"."&amp; mergeValue(F109)&amp;"."&amp; mergeValue(G109)</f>
        <v>1.1.1.1.1.1</v>
      </c>
      <c r="M109" s="1015"/>
      <c r="N109" s="614"/>
      <c r="O109" s="531"/>
      <c r="P109" s="531"/>
      <c r="Q109" s="531"/>
      <c r="R109" s="462"/>
      <c r="S109" s="1040"/>
      <c r="T109" s="462"/>
      <c r="U109" s="1040"/>
      <c r="V109" s="552" t="str">
        <f>W109 &amp; "-" &amp; Y109</f>
        <v>-</v>
      </c>
      <c r="W109" s="1317"/>
      <c r="X109" s="1307" t="s">
        <v>83</v>
      </c>
      <c r="Y109" s="1317"/>
      <c r="Z109" s="1307" t="s">
        <v>83</v>
      </c>
      <c r="AA109" s="506"/>
      <c r="AB109" s="1128" t="s">
        <v>738</v>
      </c>
      <c r="AC109" s="553" t="str">
        <f>strCheckDate(O109:AA109)</f>
        <v/>
      </c>
      <c r="AD109" s="557"/>
      <c r="AE109" s="557" t="str">
        <f>IF(M109="","",M109 )</f>
        <v/>
      </c>
      <c r="AF109" s="557"/>
      <c r="AG109" s="557"/>
      <c r="AH109" s="557"/>
      <c r="AI109" s="553"/>
      <c r="AJ109" s="553"/>
      <c r="AK109" s="553"/>
      <c r="AL109" s="553"/>
      <c r="AM109" s="553"/>
      <c r="AN109" s="553"/>
    </row>
    <row r="110" spans="1:40" s="492" customFormat="1" ht="87.9" customHeight="1">
      <c r="A110" s="1311"/>
      <c r="B110" s="1311"/>
      <c r="C110" s="1311"/>
      <c r="D110" s="1311"/>
      <c r="E110" s="1311"/>
      <c r="F110" s="1311"/>
      <c r="G110" s="1311"/>
      <c r="H110" s="1025">
        <v>1</v>
      </c>
      <c r="I110" s="1330"/>
      <c r="J110" s="1331"/>
      <c r="K110" s="1014"/>
      <c r="L110" s="561" t="str">
        <f>mergeValue(A110) &amp;"."&amp; mergeValue(B110)&amp;"."&amp; mergeValue(C110)&amp;"."&amp; mergeValue(D110)&amp;"."&amp; mergeValue(F110)&amp;"."&amp; mergeValue(G110)&amp;"."&amp; mergeValue(H110)</f>
        <v>1.1.1.1.1.1.1</v>
      </c>
      <c r="M110" s="1017"/>
      <c r="N110" s="463"/>
      <c r="O110" s="531"/>
      <c r="P110" s="531"/>
      <c r="Q110" s="531"/>
      <c r="R110" s="462"/>
      <c r="S110" s="1040"/>
      <c r="T110" s="462"/>
      <c r="U110" s="1040"/>
      <c r="V110" s="552" t="str">
        <f>W110 &amp; "-" &amp; Y110</f>
        <v>-</v>
      </c>
      <c r="W110" s="1317"/>
      <c r="X110" s="1307"/>
      <c r="Y110" s="1317"/>
      <c r="Z110" s="1307"/>
      <c r="AA110" s="636"/>
      <c r="AB110" s="1281" t="s">
        <v>739</v>
      </c>
      <c r="AC110" s="553" t="str">
        <f>strCheckDate(O110:AA110)</f>
        <v/>
      </c>
      <c r="AD110" s="553"/>
      <c r="AE110" s="553"/>
      <c r="AF110" s="557"/>
      <c r="AG110" s="553"/>
      <c r="AH110" s="553"/>
      <c r="AI110" s="553"/>
      <c r="AJ110" s="553"/>
      <c r="AK110" s="553"/>
      <c r="AL110" s="553"/>
      <c r="AM110" s="553"/>
      <c r="AN110" s="553"/>
    </row>
    <row r="111" spans="1:40" s="492" customFormat="1" ht="14.4" hidden="1">
      <c r="A111" s="1311"/>
      <c r="B111" s="1311"/>
      <c r="C111" s="1311"/>
      <c r="D111" s="1311"/>
      <c r="E111" s="1311"/>
      <c r="F111" s="1311"/>
      <c r="G111" s="1311"/>
      <c r="H111" s="1025"/>
      <c r="I111" s="1330"/>
      <c r="J111" s="1331"/>
      <c r="K111" s="1014"/>
      <c r="L111" s="568"/>
      <c r="M111" s="614"/>
      <c r="N111" s="614"/>
      <c r="O111" s="531"/>
      <c r="P111" s="462"/>
      <c r="Q111" s="462"/>
      <c r="R111" s="462"/>
      <c r="S111" s="462"/>
      <c r="T111" s="462"/>
      <c r="U111" s="528"/>
      <c r="V111" s="552"/>
      <c r="W111" s="1306"/>
      <c r="X111" s="1307"/>
      <c r="Y111" s="1306"/>
      <c r="Z111" s="1307"/>
      <c r="AA111" s="506"/>
      <c r="AB111" s="1282"/>
      <c r="AC111" s="553"/>
      <c r="AD111" s="553"/>
      <c r="AE111" s="553"/>
      <c r="AF111" s="557">
        <f ca="1">OFFSET(AF111,-1,0)</f>
        <v>0</v>
      </c>
      <c r="AG111" s="553"/>
      <c r="AH111" s="553"/>
      <c r="AI111" s="553"/>
      <c r="AJ111" s="553"/>
      <c r="AK111" s="553"/>
      <c r="AL111" s="553"/>
      <c r="AM111" s="553"/>
      <c r="AN111" s="553"/>
    </row>
    <row r="112" spans="1:40" s="491" customFormat="1" ht="15.05" customHeight="1">
      <c r="A112" s="1311"/>
      <c r="B112" s="1311"/>
      <c r="C112" s="1311"/>
      <c r="D112" s="1311"/>
      <c r="E112" s="1311"/>
      <c r="F112" s="1311"/>
      <c r="G112" s="1311"/>
      <c r="H112" s="1025"/>
      <c r="I112" s="1330"/>
      <c r="J112" s="1331"/>
      <c r="K112" s="1016"/>
      <c r="L112" s="507"/>
      <c r="M112" s="526" t="s">
        <v>40</v>
      </c>
      <c r="N112" s="520"/>
      <c r="O112" s="514"/>
      <c r="P112" s="514"/>
      <c r="Q112" s="514"/>
      <c r="R112" s="514"/>
      <c r="S112" s="514"/>
      <c r="T112" s="514"/>
      <c r="U112" s="514"/>
      <c r="V112" s="514"/>
      <c r="W112" s="532"/>
      <c r="X112" s="533"/>
      <c r="Y112" s="532"/>
      <c r="Z112" s="520"/>
      <c r="AA112" s="529"/>
      <c r="AB112" s="1283"/>
      <c r="AC112" s="555"/>
      <c r="AD112" s="555"/>
      <c r="AE112" s="555"/>
      <c r="AF112" s="555"/>
      <c r="AG112" s="555"/>
      <c r="AH112" s="555"/>
      <c r="AI112" s="555"/>
      <c r="AJ112" s="555"/>
      <c r="AK112" s="555"/>
      <c r="AL112" s="555"/>
      <c r="AM112" s="555"/>
      <c r="AN112" s="555"/>
    </row>
    <row r="113" spans="1:40" s="491" customFormat="1" ht="15.05" customHeight="1">
      <c r="A113" s="1311"/>
      <c r="B113" s="1311"/>
      <c r="C113" s="1311"/>
      <c r="D113" s="1311"/>
      <c r="E113" s="1311"/>
      <c r="F113" s="1311"/>
      <c r="G113" s="1025"/>
      <c r="H113" s="1025"/>
      <c r="I113" s="1330"/>
      <c r="J113" s="1022"/>
      <c r="K113" s="1016"/>
      <c r="L113" s="507"/>
      <c r="M113" s="525" t="s">
        <v>24</v>
      </c>
      <c r="N113" s="526"/>
      <c r="O113" s="526"/>
      <c r="P113" s="526"/>
      <c r="Q113" s="526"/>
      <c r="R113" s="526"/>
      <c r="S113" s="526"/>
      <c r="T113" s="526"/>
      <c r="U113" s="526"/>
      <c r="V113" s="526"/>
      <c r="W113" s="526"/>
      <c r="X113" s="526"/>
      <c r="Y113" s="526"/>
      <c r="Z113" s="526"/>
      <c r="AA113" s="526"/>
      <c r="AB113" s="529"/>
      <c r="AC113" s="555"/>
      <c r="AD113" s="555"/>
      <c r="AE113" s="555"/>
      <c r="AF113" s="555"/>
      <c r="AG113" s="555"/>
      <c r="AH113" s="555"/>
      <c r="AI113" s="555"/>
      <c r="AJ113" s="555"/>
      <c r="AK113" s="555"/>
      <c r="AL113" s="555"/>
      <c r="AM113" s="555"/>
      <c r="AN113" s="555"/>
    </row>
    <row r="114" spans="1:40" s="491" customFormat="1" ht="15.05" customHeight="1">
      <c r="A114" s="1311"/>
      <c r="B114" s="1311"/>
      <c r="C114" s="1311"/>
      <c r="D114" s="1311"/>
      <c r="E114" s="1311"/>
      <c r="F114" s="1028"/>
      <c r="G114" s="1025"/>
      <c r="H114" s="1025"/>
      <c r="I114" s="1012"/>
      <c r="J114" s="1010"/>
      <c r="K114" s="1016"/>
      <c r="L114" s="507"/>
      <c r="M114" s="520" t="s">
        <v>10</v>
      </c>
      <c r="N114" s="519"/>
      <c r="O114" s="514"/>
      <c r="P114" s="514"/>
      <c r="Q114" s="514"/>
      <c r="R114" s="514"/>
      <c r="S114" s="514"/>
      <c r="T114" s="514"/>
      <c r="U114" s="514"/>
      <c r="V114" s="514"/>
      <c r="W114" s="541"/>
      <c r="X114" s="533"/>
      <c r="Y114" s="532"/>
      <c r="Z114" s="519"/>
      <c r="AA114" s="533"/>
      <c r="AB114" s="529"/>
      <c r="AC114" s="555"/>
      <c r="AD114" s="555"/>
      <c r="AE114" s="555"/>
      <c r="AF114" s="555"/>
      <c r="AG114" s="555"/>
      <c r="AH114" s="555"/>
      <c r="AI114" s="555"/>
      <c r="AJ114" s="555"/>
      <c r="AK114" s="555"/>
      <c r="AL114" s="555"/>
      <c r="AM114" s="555"/>
      <c r="AN114" s="555"/>
    </row>
    <row r="115" spans="1:40" s="491" customFormat="1" ht="14.4" hidden="1">
      <c r="A115" s="1311"/>
      <c r="B115" s="1311"/>
      <c r="C115" s="1311"/>
      <c r="D115" s="1311"/>
      <c r="E115" s="1028"/>
      <c r="F115" s="1028"/>
      <c r="G115" s="1025"/>
      <c r="H115" s="1025"/>
      <c r="I115" s="1023"/>
      <c r="J115" s="1010"/>
      <c r="K115" s="1006"/>
      <c r="L115" s="507"/>
      <c r="M115" s="520"/>
      <c r="N115" s="520"/>
      <c r="O115" s="520"/>
      <c r="P115" s="520"/>
      <c r="Q115" s="520"/>
      <c r="R115" s="520"/>
      <c r="S115" s="520"/>
      <c r="T115" s="520"/>
      <c r="U115" s="520"/>
      <c r="V115" s="520"/>
      <c r="W115" s="520"/>
      <c r="X115" s="520"/>
      <c r="Y115" s="520"/>
      <c r="Z115" s="520"/>
      <c r="AA115" s="520"/>
      <c r="AB115" s="529"/>
      <c r="AC115" s="555"/>
      <c r="AD115" s="555"/>
      <c r="AE115" s="555"/>
      <c r="AF115" s="555"/>
      <c r="AG115" s="555"/>
      <c r="AH115" s="555"/>
      <c r="AI115" s="555"/>
      <c r="AJ115" s="555"/>
      <c r="AK115" s="555"/>
      <c r="AL115" s="555"/>
      <c r="AM115" s="555"/>
      <c r="AN115" s="555"/>
    </row>
    <row r="116" spans="1:40" s="491" customFormat="1" ht="15.05" customHeight="1">
      <c r="A116" s="1311"/>
      <c r="B116" s="1311"/>
      <c r="C116" s="1311"/>
      <c r="D116" s="1029"/>
      <c r="E116" s="1029"/>
      <c r="F116" s="1029"/>
      <c r="G116" s="1030"/>
      <c r="H116" s="1029"/>
      <c r="I116" s="1016"/>
      <c r="J116" s="1010"/>
      <c r="K116" s="1016"/>
      <c r="L116" s="507"/>
      <c r="M116" s="519" t="s">
        <v>16</v>
      </c>
      <c r="N116" s="518"/>
      <c r="O116" s="514"/>
      <c r="P116" s="514"/>
      <c r="Q116" s="514"/>
      <c r="R116" s="514"/>
      <c r="S116" s="514"/>
      <c r="T116" s="514"/>
      <c r="U116" s="514"/>
      <c r="V116" s="514"/>
      <c r="W116" s="541"/>
      <c r="X116" s="533"/>
      <c r="Y116" s="532"/>
      <c r="Z116" s="518"/>
      <c r="AA116" s="533"/>
      <c r="AB116" s="529"/>
      <c r="AC116" s="555"/>
      <c r="AD116" s="555"/>
      <c r="AE116" s="555"/>
      <c r="AF116" s="555"/>
      <c r="AG116" s="555"/>
      <c r="AH116" s="555"/>
      <c r="AI116" s="555"/>
      <c r="AJ116" s="555"/>
      <c r="AK116" s="555"/>
      <c r="AL116" s="555"/>
      <c r="AM116" s="555"/>
      <c r="AN116" s="555"/>
    </row>
    <row r="117" spans="1:40" s="491" customFormat="1" ht="15.05" customHeight="1">
      <c r="A117" s="1311"/>
      <c r="B117" s="1311"/>
      <c r="C117" s="1029"/>
      <c r="D117" s="1029"/>
      <c r="E117" s="1029"/>
      <c r="F117" s="1029"/>
      <c r="G117" s="1030"/>
      <c r="H117" s="1029"/>
      <c r="I117" s="1016"/>
      <c r="J117" s="1010"/>
      <c r="K117" s="1016"/>
      <c r="L117" s="507"/>
      <c r="M117" s="518" t="s">
        <v>17</v>
      </c>
      <c r="N117" s="518"/>
      <c r="O117" s="514"/>
      <c r="P117" s="514"/>
      <c r="Q117" s="514"/>
      <c r="R117" s="514"/>
      <c r="S117" s="514"/>
      <c r="T117" s="514"/>
      <c r="U117" s="514"/>
      <c r="V117" s="514"/>
      <c r="W117" s="541"/>
      <c r="X117" s="533"/>
      <c r="Y117" s="532"/>
      <c r="Z117" s="518"/>
      <c r="AA117" s="533"/>
      <c r="AB117" s="529"/>
      <c r="AC117" s="555"/>
      <c r="AD117" s="555"/>
      <c r="AE117" s="555"/>
      <c r="AF117" s="555"/>
      <c r="AG117" s="555"/>
      <c r="AH117" s="555"/>
      <c r="AI117" s="555"/>
      <c r="AJ117" s="555"/>
      <c r="AK117" s="555"/>
      <c r="AL117" s="555"/>
      <c r="AM117" s="555"/>
      <c r="AN117" s="555"/>
    </row>
    <row r="118" spans="1:40" s="491" customFormat="1" ht="15.05" customHeight="1">
      <c r="A118" s="1311"/>
      <c r="B118" s="1029"/>
      <c r="C118" s="1029"/>
      <c r="D118" s="1029"/>
      <c r="E118" s="1029"/>
      <c r="F118" s="1029"/>
      <c r="G118" s="1030"/>
      <c r="H118" s="1029"/>
      <c r="I118" s="1016"/>
      <c r="J118" s="1010"/>
      <c r="K118" s="1016"/>
      <c r="L118" s="507"/>
      <c r="M118" s="527" t="s">
        <v>18</v>
      </c>
      <c r="N118" s="518"/>
      <c r="O118" s="514"/>
      <c r="P118" s="514"/>
      <c r="Q118" s="514"/>
      <c r="R118" s="514"/>
      <c r="S118" s="514"/>
      <c r="T118" s="514"/>
      <c r="U118" s="514"/>
      <c r="V118" s="514"/>
      <c r="W118" s="541"/>
      <c r="X118" s="533"/>
      <c r="Y118" s="532"/>
      <c r="Z118" s="518"/>
      <c r="AA118" s="533"/>
      <c r="AB118" s="529"/>
      <c r="AC118" s="555"/>
      <c r="AD118" s="555"/>
      <c r="AE118" s="555"/>
      <c r="AF118" s="555"/>
      <c r="AG118" s="555"/>
      <c r="AH118" s="555"/>
      <c r="AI118" s="555"/>
      <c r="AJ118" s="555"/>
      <c r="AK118" s="555"/>
      <c r="AL118" s="555"/>
      <c r="AM118" s="555"/>
      <c r="AN118" s="555"/>
    </row>
    <row r="119" spans="1:40" s="491" customFormat="1" ht="15.05" customHeight="1">
      <c r="A119" s="1023"/>
      <c r="B119" s="1023"/>
      <c r="C119" s="1023"/>
      <c r="D119" s="1023"/>
      <c r="E119" s="1023"/>
      <c r="F119" s="1023"/>
      <c r="G119" s="1031"/>
      <c r="H119" s="1023"/>
      <c r="I119" s="1009"/>
      <c r="J119" s="1010"/>
      <c r="K119" s="1006"/>
      <c r="L119" s="507"/>
      <c r="M119" s="534" t="s">
        <v>308</v>
      </c>
      <c r="N119" s="518"/>
      <c r="O119" s="514"/>
      <c r="P119" s="514"/>
      <c r="Q119" s="514"/>
      <c r="R119" s="514"/>
      <c r="S119" s="514"/>
      <c r="T119" s="514"/>
      <c r="U119" s="514"/>
      <c r="V119" s="514"/>
      <c r="W119" s="541"/>
      <c r="X119" s="533"/>
      <c r="Y119" s="532"/>
      <c r="Z119" s="518"/>
      <c r="AA119" s="533"/>
      <c r="AB119" s="529"/>
      <c r="AC119" s="555"/>
      <c r="AD119" s="555"/>
      <c r="AE119" s="555"/>
      <c r="AF119" s="555"/>
      <c r="AG119" s="555"/>
      <c r="AH119" s="555"/>
      <c r="AI119" s="555"/>
      <c r="AJ119" s="555"/>
      <c r="AK119" s="555"/>
      <c r="AL119" s="555"/>
      <c r="AM119" s="555"/>
      <c r="AN119" s="555"/>
    </row>
    <row r="120" spans="1:40" s="650" customFormat="1" ht="102.8" customHeight="1">
      <c r="A120" s="875"/>
      <c r="B120" s="875"/>
      <c r="C120" s="875"/>
      <c r="D120" s="875"/>
      <c r="E120" s="875"/>
      <c r="F120" s="875"/>
      <c r="G120" s="879"/>
      <c r="H120" s="880">
        <v>1</v>
      </c>
      <c r="I120" s="878"/>
      <c r="J120" s="876"/>
      <c r="K120" s="877"/>
      <c r="L120" s="687" t="str">
        <f>mergeValue(A120) &amp;"."&amp; mergeValue(B120)&amp;"."&amp; mergeValue(C120)&amp;"."&amp; mergeValue(D120)&amp;"."&amp; mergeValue(F120)&amp;"."&amp; mergeValue(G120)&amp;"."&amp; mergeValue(H120)</f>
        <v>......1</v>
      </c>
      <c r="M120" s="1017"/>
      <c r="N120" s="677"/>
      <c r="O120" s="666"/>
      <c r="P120" s="666"/>
      <c r="Q120" s="666"/>
      <c r="R120" s="676"/>
      <c r="S120" s="1040"/>
      <c r="T120" s="676"/>
      <c r="U120" s="1040"/>
      <c r="V120" s="681" t="str">
        <f>W120 &amp; "-" &amp; Y120</f>
        <v>-</v>
      </c>
      <c r="W120" s="648"/>
      <c r="X120" s="618" t="s">
        <v>84</v>
      </c>
      <c r="Y120" s="1037"/>
      <c r="Z120" s="440" t="s">
        <v>84</v>
      </c>
      <c r="AA120" s="636"/>
      <c r="AB120" s="655"/>
      <c r="AC120" s="682" t="str">
        <f>strCheckDate(O120:AA120)</f>
        <v/>
      </c>
      <c r="AD120" s="682"/>
      <c r="AE120" s="682"/>
      <c r="AF120" s="685"/>
      <c r="AG120" s="682"/>
      <c r="AH120" s="682"/>
      <c r="AI120" s="682"/>
      <c r="AJ120" s="682"/>
      <c r="AK120" s="682"/>
      <c r="AL120" s="682"/>
      <c r="AM120" s="682"/>
      <c r="AN120" s="682"/>
    </row>
    <row r="123" spans="1:40" s="34" customFormat="1" ht="17.2" customHeight="1">
      <c r="G123" s="34" t="s">
        <v>12</v>
      </c>
      <c r="I123" s="34" t="s">
        <v>68</v>
      </c>
      <c r="U123" s="151"/>
    </row>
    <row r="124" spans="1:40" ht="17.2" customHeight="1">
      <c r="T124" s="116"/>
      <c r="U124" s="40"/>
    </row>
    <row r="125" spans="1:40" s="492" customFormat="1" ht="23.6">
      <c r="A125" s="1311">
        <v>1</v>
      </c>
      <c r="B125" s="887"/>
      <c r="C125" s="887"/>
      <c r="D125" s="887"/>
      <c r="E125" s="888"/>
      <c r="F125" s="889"/>
      <c r="G125" s="889"/>
      <c r="H125" s="889"/>
      <c r="I125" s="890"/>
      <c r="J125" s="885"/>
      <c r="K125" s="892"/>
      <c r="L125" s="561">
        <f>mergeValue(A125)</f>
        <v>1</v>
      </c>
      <c r="M125" s="609" t="s">
        <v>19</v>
      </c>
      <c r="N125" s="548"/>
      <c r="O125" s="1323"/>
      <c r="P125" s="1323"/>
      <c r="Q125" s="1323"/>
      <c r="R125" s="1323"/>
      <c r="S125" s="1323"/>
      <c r="T125" s="1323"/>
      <c r="U125" s="1323"/>
      <c r="V125" s="1323"/>
      <c r="W125" s="1128" t="s">
        <v>718</v>
      </c>
      <c r="X125" s="553"/>
      <c r="Y125" s="553"/>
      <c r="Z125" s="553"/>
      <c r="AA125" s="553"/>
      <c r="AB125" s="553"/>
      <c r="AC125" s="553"/>
      <c r="AD125" s="553"/>
      <c r="AE125" s="553"/>
      <c r="AF125" s="553"/>
      <c r="AG125" s="553"/>
      <c r="AH125" s="553"/>
    </row>
    <row r="126" spans="1:40" s="492" customFormat="1" ht="23.6">
      <c r="A126" s="1311"/>
      <c r="B126" s="1311">
        <v>1</v>
      </c>
      <c r="C126" s="887"/>
      <c r="D126" s="887"/>
      <c r="E126" s="889"/>
      <c r="F126" s="889"/>
      <c r="G126" s="889"/>
      <c r="H126" s="889"/>
      <c r="I126" s="884"/>
      <c r="J126" s="883"/>
      <c r="K126" s="886"/>
      <c r="L126" s="561" t="str">
        <f>mergeValue(A126) &amp;"."&amp; mergeValue(B126)</f>
        <v>1.1</v>
      </c>
      <c r="M126" s="515" t="s">
        <v>15</v>
      </c>
      <c r="N126" s="548"/>
      <c r="O126" s="1323"/>
      <c r="P126" s="1323"/>
      <c r="Q126" s="1323"/>
      <c r="R126" s="1323"/>
      <c r="S126" s="1323"/>
      <c r="T126" s="1323"/>
      <c r="U126" s="1323"/>
      <c r="V126" s="1323"/>
      <c r="W126" s="1128" t="s">
        <v>459</v>
      </c>
      <c r="X126" s="553"/>
      <c r="Y126" s="553"/>
      <c r="Z126" s="553"/>
      <c r="AA126" s="553"/>
      <c r="AB126" s="553"/>
      <c r="AC126" s="553"/>
      <c r="AD126" s="553"/>
      <c r="AE126" s="553"/>
      <c r="AF126" s="553"/>
      <c r="AG126" s="553"/>
      <c r="AH126" s="553"/>
    </row>
    <row r="127" spans="1:40" s="492" customFormat="1" ht="23.6">
      <c r="A127" s="1311"/>
      <c r="B127" s="1311"/>
      <c r="C127" s="1311">
        <v>1</v>
      </c>
      <c r="D127" s="887"/>
      <c r="E127" s="889"/>
      <c r="F127" s="889"/>
      <c r="G127" s="889"/>
      <c r="H127" s="889"/>
      <c r="I127" s="891"/>
      <c r="J127" s="883"/>
      <c r="K127" s="886"/>
      <c r="L127" s="561" t="str">
        <f>mergeValue(A127) &amp;"."&amp; mergeValue(B127)&amp;"."&amp; mergeValue(C127)</f>
        <v>1.1.1</v>
      </c>
      <c r="M127" s="516" t="s">
        <v>7</v>
      </c>
      <c r="N127" s="548"/>
      <c r="O127" s="1323"/>
      <c r="P127" s="1323"/>
      <c r="Q127" s="1323"/>
      <c r="R127" s="1323"/>
      <c r="S127" s="1323"/>
      <c r="T127" s="1323"/>
      <c r="U127" s="1323"/>
      <c r="V127" s="1323"/>
      <c r="W127" s="1128" t="s">
        <v>600</v>
      </c>
      <c r="X127" s="553"/>
      <c r="Y127" s="553"/>
      <c r="Z127" s="553"/>
      <c r="AA127" s="553"/>
      <c r="AB127" s="553"/>
      <c r="AC127" s="553"/>
      <c r="AD127" s="553"/>
      <c r="AE127" s="553"/>
      <c r="AF127" s="553"/>
      <c r="AG127" s="553"/>
      <c r="AH127" s="553"/>
    </row>
    <row r="128" spans="1:40" s="492" customFormat="1" ht="23.6">
      <c r="A128" s="1311"/>
      <c r="B128" s="1311"/>
      <c r="C128" s="1311"/>
      <c r="D128" s="1311">
        <v>1</v>
      </c>
      <c r="E128" s="889"/>
      <c r="F128" s="889"/>
      <c r="G128" s="889"/>
      <c r="H128" s="889"/>
      <c r="I128" s="891"/>
      <c r="J128" s="883"/>
      <c r="K128" s="886"/>
      <c r="L128" s="561" t="str">
        <f>mergeValue(A128) &amp;"."&amp; mergeValue(B128)&amp;"."&amp; mergeValue(C128)&amp;"."&amp; mergeValue(D128)</f>
        <v>1.1.1.1</v>
      </c>
      <c r="M128" s="517" t="s">
        <v>21</v>
      </c>
      <c r="N128" s="548"/>
      <c r="O128" s="1323"/>
      <c r="P128" s="1323"/>
      <c r="Q128" s="1323"/>
      <c r="R128" s="1323"/>
      <c r="S128" s="1323"/>
      <c r="T128" s="1323"/>
      <c r="U128" s="1323"/>
      <c r="V128" s="1323"/>
      <c r="W128" s="1128" t="s">
        <v>601</v>
      </c>
      <c r="X128" s="553"/>
      <c r="Y128" s="553"/>
      <c r="Z128" s="553"/>
      <c r="AA128" s="553"/>
      <c r="AB128" s="553"/>
      <c r="AC128" s="553"/>
      <c r="AD128" s="553"/>
      <c r="AE128" s="553"/>
      <c r="AF128" s="553"/>
      <c r="AG128" s="553"/>
      <c r="AH128" s="553"/>
    </row>
    <row r="129" spans="1:34" s="492" customFormat="1" ht="11.3" hidden="1" customHeight="1">
      <c r="A129" s="1311"/>
      <c r="B129" s="1311"/>
      <c r="C129" s="1311"/>
      <c r="D129" s="1311"/>
      <c r="E129" s="1311">
        <v>1</v>
      </c>
      <c r="F129" s="889"/>
      <c r="G129" s="889"/>
      <c r="H129" s="887">
        <v>1</v>
      </c>
      <c r="I129" s="1311">
        <v>1</v>
      </c>
      <c r="J129" s="889"/>
      <c r="K129" s="894"/>
      <c r="L129" s="561"/>
      <c r="M129" s="523"/>
      <c r="N129" s="549"/>
      <c r="O129" s="599"/>
      <c r="P129" s="599"/>
      <c r="Q129" s="599"/>
      <c r="R129" s="599"/>
      <c r="S129" s="599"/>
      <c r="T129" s="599"/>
      <c r="U129" s="599"/>
      <c r="V129" s="477"/>
      <c r="W129" s="1089"/>
      <c r="X129" s="553"/>
      <c r="Y129" s="553"/>
      <c r="Z129" s="553"/>
      <c r="AA129" s="553"/>
      <c r="AB129" s="553"/>
      <c r="AC129" s="553"/>
      <c r="AD129" s="553"/>
      <c r="AE129" s="553"/>
      <c r="AF129" s="553"/>
      <c r="AG129" s="553"/>
      <c r="AH129" s="553"/>
    </row>
    <row r="130" spans="1:34" s="492" customFormat="1" ht="35.35">
      <c r="A130" s="1311"/>
      <c r="B130" s="1311"/>
      <c r="C130" s="1311"/>
      <c r="D130" s="1311"/>
      <c r="E130" s="1311"/>
      <c r="F130" s="1311">
        <v>1</v>
      </c>
      <c r="G130" s="887"/>
      <c r="H130" s="887"/>
      <c r="I130" s="1311"/>
      <c r="J130" s="1311">
        <v>1</v>
      </c>
      <c r="K130" s="895"/>
      <c r="L130" s="561" t="str">
        <f>mergeValue(A130) &amp;"."&amp; mergeValue(B130)&amp;"."&amp; mergeValue(C130)&amp;"."&amp; mergeValue(D130)&amp;"."&amp;  mergeValue(F130)</f>
        <v>1.1.1.1.1</v>
      </c>
      <c r="M130" s="524" t="s">
        <v>9</v>
      </c>
      <c r="N130" s="549"/>
      <c r="O130" s="1313"/>
      <c r="P130" s="1313"/>
      <c r="Q130" s="1313"/>
      <c r="R130" s="1313"/>
      <c r="S130" s="1313"/>
      <c r="T130" s="1313"/>
      <c r="U130" s="1313"/>
      <c r="V130" s="1313"/>
      <c r="W130" s="1128" t="s">
        <v>720</v>
      </c>
      <c r="X130" s="553"/>
      <c r="Y130" s="557" t="str">
        <f>strCheckUnique(Z130:Z133)</f>
        <v/>
      </c>
      <c r="Z130" s="553"/>
      <c r="AA130" s="557"/>
      <c r="AB130" s="553"/>
      <c r="AC130" s="553"/>
      <c r="AD130" s="553"/>
      <c r="AE130" s="553"/>
      <c r="AF130" s="553"/>
      <c r="AG130" s="553"/>
      <c r="AH130" s="553"/>
    </row>
    <row r="131" spans="1:34" s="492" customFormat="1" ht="99" customHeight="1">
      <c r="A131" s="1311"/>
      <c r="B131" s="1311"/>
      <c r="C131" s="1311"/>
      <c r="D131" s="1311"/>
      <c r="E131" s="1311"/>
      <c r="F131" s="1311"/>
      <c r="G131" s="887">
        <v>1</v>
      </c>
      <c r="H131" s="887"/>
      <c r="I131" s="1311"/>
      <c r="J131" s="1311"/>
      <c r="K131" s="895">
        <v>1</v>
      </c>
      <c r="L131" s="561" t="str">
        <f>mergeValue(A131) &amp;"."&amp; mergeValue(B131)&amp;"."&amp; mergeValue(C131)&amp;"."&amp; mergeValue(D131)&amp;"."&amp; mergeValue(F131)&amp;"."&amp; mergeValue(G131)</f>
        <v>1.1.1.1.1.1</v>
      </c>
      <c r="M131" s="1015"/>
      <c r="N131" s="554"/>
      <c r="O131" s="648"/>
      <c r="P131" s="531"/>
      <c r="Q131" s="1039"/>
      <c r="R131" s="1317"/>
      <c r="S131" s="1307" t="s">
        <v>83</v>
      </c>
      <c r="T131" s="1317"/>
      <c r="U131" s="1307" t="s">
        <v>84</v>
      </c>
      <c r="V131" s="546"/>
      <c r="W131" s="1281" t="s">
        <v>733</v>
      </c>
      <c r="X131" s="553" t="str">
        <f>strCheckDate(O132:V132)</f>
        <v/>
      </c>
      <c r="Y131" s="557"/>
      <c r="Z131" s="557" t="str">
        <f>IF(M131="","",M131 )</f>
        <v/>
      </c>
      <c r="AA131" s="557"/>
      <c r="AB131" s="557"/>
      <c r="AC131" s="557"/>
      <c r="AD131" s="553"/>
      <c r="AE131" s="553"/>
      <c r="AF131" s="553"/>
      <c r="AG131" s="553"/>
      <c r="AH131" s="553"/>
    </row>
    <row r="132" spans="1:34" s="492" customFormat="1" ht="0.2" customHeight="1">
      <c r="A132" s="1311"/>
      <c r="B132" s="1311"/>
      <c r="C132" s="1311"/>
      <c r="D132" s="1311"/>
      <c r="E132" s="1311"/>
      <c r="F132" s="1311"/>
      <c r="G132" s="887"/>
      <c r="H132" s="887"/>
      <c r="I132" s="1311"/>
      <c r="J132" s="1311"/>
      <c r="K132" s="895"/>
      <c r="L132" s="568"/>
      <c r="M132" s="614"/>
      <c r="N132" s="554"/>
      <c r="O132" s="531"/>
      <c r="P132" s="531"/>
      <c r="Q132" s="552" t="str">
        <f>R131 &amp; "-" &amp; T131</f>
        <v>-</v>
      </c>
      <c r="R132" s="1306"/>
      <c r="S132" s="1307"/>
      <c r="T132" s="1306"/>
      <c r="U132" s="1307"/>
      <c r="V132" s="546"/>
      <c r="W132" s="1282"/>
      <c r="X132" s="553"/>
      <c r="Y132" s="553"/>
      <c r="Z132" s="553"/>
      <c r="AA132" s="553"/>
      <c r="AB132" s="553"/>
      <c r="AC132" s="553"/>
      <c r="AD132" s="553"/>
      <c r="AE132" s="553"/>
      <c r="AF132" s="553"/>
      <c r="AG132" s="553"/>
      <c r="AH132" s="553"/>
    </row>
    <row r="133" spans="1:34" s="491" customFormat="1" ht="15.05" customHeight="1">
      <c r="A133" s="1311"/>
      <c r="B133" s="1311"/>
      <c r="C133" s="1311"/>
      <c r="D133" s="1311"/>
      <c r="E133" s="1311"/>
      <c r="F133" s="1311"/>
      <c r="G133" s="889"/>
      <c r="H133" s="887"/>
      <c r="I133" s="1311"/>
      <c r="J133" s="1311"/>
      <c r="K133" s="894"/>
      <c r="L133" s="507"/>
      <c r="M133" s="525" t="s">
        <v>24</v>
      </c>
      <c r="N133" s="520"/>
      <c r="O133" s="514"/>
      <c r="P133" s="514"/>
      <c r="Q133" s="514"/>
      <c r="R133" s="541"/>
      <c r="S133" s="533"/>
      <c r="T133" s="532"/>
      <c r="U133" s="520"/>
      <c r="V133" s="529"/>
      <c r="W133" s="1283"/>
      <c r="X133" s="555"/>
      <c r="Y133" s="555"/>
      <c r="Z133" s="555"/>
      <c r="AA133" s="555"/>
      <c r="AB133" s="555"/>
      <c r="AC133" s="555"/>
      <c r="AD133" s="555"/>
      <c r="AE133" s="555"/>
      <c r="AF133" s="555"/>
      <c r="AG133" s="555"/>
      <c r="AH133" s="555"/>
    </row>
    <row r="134" spans="1:34" s="491" customFormat="1" ht="15.05" customHeight="1">
      <c r="A134" s="1311"/>
      <c r="B134" s="1311"/>
      <c r="C134" s="1311"/>
      <c r="D134" s="1311"/>
      <c r="E134" s="1311"/>
      <c r="F134" s="889"/>
      <c r="G134" s="889"/>
      <c r="H134" s="887"/>
      <c r="I134" s="1311"/>
      <c r="J134" s="889"/>
      <c r="K134" s="894"/>
      <c r="L134" s="507"/>
      <c r="M134" s="520" t="s">
        <v>10</v>
      </c>
      <c r="N134" s="519"/>
      <c r="O134" s="514"/>
      <c r="P134" s="514"/>
      <c r="Q134" s="514"/>
      <c r="R134" s="541"/>
      <c r="S134" s="533"/>
      <c r="T134" s="532"/>
      <c r="U134" s="519"/>
      <c r="V134" s="533"/>
      <c r="W134" s="529"/>
      <c r="X134" s="555"/>
      <c r="Y134" s="555"/>
      <c r="Z134" s="555"/>
      <c r="AA134" s="555"/>
      <c r="AB134" s="555"/>
      <c r="AC134" s="555"/>
      <c r="AD134" s="555"/>
      <c r="AE134" s="555"/>
      <c r="AF134" s="555"/>
      <c r="AG134" s="555"/>
      <c r="AH134" s="555"/>
    </row>
    <row r="135" spans="1:34" s="491" customFormat="1" ht="0.2" customHeight="1">
      <c r="A135" s="1311"/>
      <c r="B135" s="1311"/>
      <c r="C135" s="1311"/>
      <c r="D135" s="1311"/>
      <c r="E135" s="893"/>
      <c r="F135" s="889"/>
      <c r="G135" s="889"/>
      <c r="H135" s="889"/>
      <c r="I135" s="885"/>
      <c r="J135" s="882"/>
      <c r="K135" s="892"/>
      <c r="L135" s="507"/>
      <c r="M135" s="520"/>
      <c r="N135" s="518"/>
      <c r="O135" s="514"/>
      <c r="P135" s="514"/>
      <c r="Q135" s="514"/>
      <c r="R135" s="541"/>
      <c r="S135" s="533"/>
      <c r="T135" s="532"/>
      <c r="U135" s="518"/>
      <c r="V135" s="533"/>
      <c r="W135" s="529"/>
      <c r="X135" s="555"/>
      <c r="Y135" s="555"/>
      <c r="Z135" s="555"/>
      <c r="AA135" s="555"/>
      <c r="AB135" s="555"/>
      <c r="AC135" s="555"/>
      <c r="AD135" s="555"/>
      <c r="AE135" s="555"/>
      <c r="AF135" s="555"/>
      <c r="AG135" s="555"/>
      <c r="AH135" s="555"/>
    </row>
    <row r="136" spans="1:34" s="491" customFormat="1" ht="15.05" customHeight="1">
      <c r="A136" s="1311"/>
      <c r="B136" s="1311"/>
      <c r="C136" s="1311"/>
      <c r="D136" s="893"/>
      <c r="E136" s="893"/>
      <c r="F136" s="889"/>
      <c r="G136" s="889"/>
      <c r="H136" s="889"/>
      <c r="I136" s="885"/>
      <c r="J136" s="882"/>
      <c r="K136" s="892"/>
      <c r="L136" s="507"/>
      <c r="M136" s="519" t="s">
        <v>16</v>
      </c>
      <c r="N136" s="518"/>
      <c r="O136" s="514"/>
      <c r="P136" s="514"/>
      <c r="Q136" s="514"/>
      <c r="R136" s="541"/>
      <c r="S136" s="533"/>
      <c r="T136" s="532"/>
      <c r="U136" s="518"/>
      <c r="V136" s="533"/>
      <c r="W136" s="529"/>
      <c r="X136" s="555"/>
      <c r="Y136" s="555"/>
      <c r="Z136" s="555"/>
      <c r="AA136" s="555"/>
      <c r="AB136" s="555"/>
      <c r="AC136" s="555"/>
      <c r="AD136" s="555"/>
      <c r="AE136" s="555"/>
      <c r="AF136" s="555"/>
      <c r="AG136" s="555"/>
      <c r="AH136" s="555"/>
    </row>
    <row r="137" spans="1:34" s="491" customFormat="1" ht="15.05" customHeight="1">
      <c r="A137" s="1311"/>
      <c r="B137" s="1311"/>
      <c r="C137" s="893"/>
      <c r="D137" s="893"/>
      <c r="E137" s="893"/>
      <c r="F137" s="893"/>
      <c r="G137" s="898"/>
      <c r="H137" s="885"/>
      <c r="I137" s="896"/>
      <c r="J137" s="882"/>
      <c r="K137" s="897"/>
      <c r="L137" s="507"/>
      <c r="M137" s="518" t="s">
        <v>17</v>
      </c>
      <c r="N137" s="518"/>
      <c r="O137" s="514"/>
      <c r="P137" s="514"/>
      <c r="Q137" s="514"/>
      <c r="R137" s="541"/>
      <c r="S137" s="533"/>
      <c r="T137" s="532"/>
      <c r="U137" s="518"/>
      <c r="V137" s="533"/>
      <c r="W137" s="529"/>
      <c r="X137" s="555"/>
      <c r="Y137" s="555"/>
      <c r="Z137" s="555"/>
      <c r="AA137" s="555"/>
      <c r="AB137" s="555"/>
      <c r="AC137" s="555"/>
      <c r="AD137" s="555"/>
      <c r="AE137" s="555"/>
      <c r="AF137" s="555"/>
      <c r="AG137" s="555"/>
      <c r="AH137" s="555"/>
    </row>
    <row r="138" spans="1:34" s="491" customFormat="1" ht="15.05" customHeight="1">
      <c r="A138" s="1311"/>
      <c r="B138" s="893"/>
      <c r="C138" s="893"/>
      <c r="D138" s="893"/>
      <c r="E138" s="893"/>
      <c r="F138" s="893"/>
      <c r="G138" s="898"/>
      <c r="H138" s="885"/>
      <c r="I138" s="885"/>
      <c r="J138" s="882"/>
      <c r="K138" s="892"/>
      <c r="L138" s="507"/>
      <c r="M138" s="527" t="s">
        <v>18</v>
      </c>
      <c r="N138" s="518"/>
      <c r="O138" s="514"/>
      <c r="P138" s="514"/>
      <c r="Q138" s="514"/>
      <c r="R138" s="541"/>
      <c r="S138" s="533"/>
      <c r="T138" s="532"/>
      <c r="U138" s="518"/>
      <c r="V138" s="533"/>
      <c r="W138" s="529"/>
      <c r="X138" s="555"/>
      <c r="Y138" s="555"/>
      <c r="Z138" s="555"/>
      <c r="AA138" s="555"/>
      <c r="AB138" s="555"/>
      <c r="AC138" s="555"/>
      <c r="AD138" s="555"/>
      <c r="AE138" s="555"/>
      <c r="AF138" s="555"/>
      <c r="AG138" s="555"/>
      <c r="AH138" s="555"/>
    </row>
    <row r="139" spans="1:34" s="491" customFormat="1" ht="15.05" customHeight="1">
      <c r="A139" s="881"/>
      <c r="B139" s="881"/>
      <c r="C139" s="881"/>
      <c r="D139" s="881"/>
      <c r="E139" s="881"/>
      <c r="F139" s="881"/>
      <c r="G139" s="881"/>
      <c r="H139" s="881"/>
      <c r="I139" s="881"/>
      <c r="J139" s="881"/>
      <c r="K139" s="881"/>
      <c r="L139" s="461"/>
      <c r="M139" s="534" t="s">
        <v>308</v>
      </c>
      <c r="N139" s="518"/>
      <c r="O139" s="514"/>
      <c r="P139" s="514"/>
      <c r="Q139" s="514"/>
      <c r="R139" s="541"/>
      <c r="S139" s="533"/>
      <c r="T139" s="532"/>
      <c r="U139" s="518"/>
      <c r="V139" s="533"/>
      <c r="W139" s="529"/>
      <c r="X139" s="555"/>
      <c r="Y139" s="555"/>
      <c r="Z139" s="555"/>
      <c r="AA139" s="555"/>
      <c r="AB139" s="555"/>
      <c r="AC139" s="555"/>
      <c r="AD139" s="555"/>
      <c r="AE139" s="555"/>
      <c r="AF139" s="555"/>
      <c r="AG139" s="555"/>
      <c r="AH139" s="555"/>
    </row>
    <row r="140" spans="1:34" ht="17.2" customHeight="1">
      <c r="X140" s="196"/>
      <c r="Y140" s="196"/>
      <c r="Z140" s="196"/>
      <c r="AA140" s="196"/>
      <c r="AB140" s="196"/>
      <c r="AC140" s="196"/>
      <c r="AD140" s="196"/>
      <c r="AE140" s="196"/>
      <c r="AF140" s="196"/>
      <c r="AG140" s="196"/>
      <c r="AH140" s="196"/>
    </row>
    <row r="141" spans="1:34" s="34" customFormat="1" ht="17.2" customHeight="1">
      <c r="G141" s="34" t="s">
        <v>12</v>
      </c>
      <c r="I141" s="34" t="s">
        <v>182</v>
      </c>
      <c r="V141" s="151"/>
      <c r="X141" s="208"/>
      <c r="Y141" s="208"/>
      <c r="Z141" s="208"/>
      <c r="AA141" s="208"/>
      <c r="AB141" s="208"/>
      <c r="AC141" s="208"/>
      <c r="AD141" s="208"/>
      <c r="AE141" s="208"/>
      <c r="AF141" s="208"/>
      <c r="AG141" s="208"/>
      <c r="AH141" s="208"/>
    </row>
    <row r="142" spans="1:34" ht="17.2" customHeight="1">
      <c r="T142" s="116"/>
      <c r="U142" s="40"/>
      <c r="X142" s="196"/>
      <c r="Y142" s="196"/>
      <c r="Z142" s="196"/>
      <c r="AA142" s="196"/>
      <c r="AB142" s="196"/>
      <c r="AC142" s="196"/>
      <c r="AD142" s="196"/>
      <c r="AE142" s="196"/>
      <c r="AF142" s="196"/>
      <c r="AG142" s="196"/>
      <c r="AH142" s="196"/>
    </row>
    <row r="143" spans="1:34" s="492" customFormat="1" ht="23.6">
      <c r="A143" s="1311">
        <v>1</v>
      </c>
      <c r="B143" s="905"/>
      <c r="C143" s="905"/>
      <c r="D143" s="905"/>
      <c r="E143" s="906"/>
      <c r="F143" s="907"/>
      <c r="G143" s="907"/>
      <c r="H143" s="907"/>
      <c r="I143" s="908"/>
      <c r="J143" s="903"/>
      <c r="K143" s="910"/>
      <c r="L143" s="561">
        <f>mergeValue(A143)</f>
        <v>1</v>
      </c>
      <c r="M143" s="609" t="s">
        <v>19</v>
      </c>
      <c r="N143" s="548"/>
      <c r="O143" s="1323"/>
      <c r="P143" s="1323"/>
      <c r="Q143" s="1323"/>
      <c r="R143" s="1323"/>
      <c r="S143" s="1323"/>
      <c r="T143" s="1323"/>
      <c r="U143" s="1323"/>
      <c r="V143" s="1323"/>
      <c r="W143" s="1128" t="s">
        <v>718</v>
      </c>
      <c r="X143" s="553"/>
      <c r="Y143" s="553"/>
      <c r="Z143" s="553"/>
      <c r="AA143" s="553"/>
      <c r="AB143" s="553"/>
      <c r="AC143" s="553"/>
      <c r="AD143" s="553"/>
      <c r="AE143" s="553"/>
      <c r="AF143" s="553"/>
      <c r="AG143" s="553"/>
      <c r="AH143" s="553"/>
    </row>
    <row r="144" spans="1:34" s="492" customFormat="1" ht="23.6">
      <c r="A144" s="1311"/>
      <c r="B144" s="1311">
        <v>1</v>
      </c>
      <c r="C144" s="905"/>
      <c r="D144" s="905"/>
      <c r="E144" s="907"/>
      <c r="F144" s="907"/>
      <c r="G144" s="907"/>
      <c r="H144" s="907"/>
      <c r="I144" s="902"/>
      <c r="J144" s="901"/>
      <c r="K144" s="904"/>
      <c r="L144" s="561" t="str">
        <f>mergeValue(A144) &amp;"."&amp; mergeValue(B144)</f>
        <v>1.1</v>
      </c>
      <c r="M144" s="515" t="s">
        <v>15</v>
      </c>
      <c r="N144" s="548"/>
      <c r="O144" s="1323"/>
      <c r="P144" s="1323"/>
      <c r="Q144" s="1323"/>
      <c r="R144" s="1323"/>
      <c r="S144" s="1323"/>
      <c r="T144" s="1323"/>
      <c r="U144" s="1323"/>
      <c r="V144" s="1323"/>
      <c r="W144" s="1128" t="s">
        <v>459</v>
      </c>
      <c r="X144" s="553"/>
      <c r="Y144" s="553"/>
      <c r="Z144" s="553"/>
      <c r="AA144" s="553"/>
      <c r="AB144" s="553"/>
      <c r="AC144" s="553"/>
      <c r="AD144" s="553"/>
      <c r="AE144" s="553"/>
      <c r="AF144" s="553"/>
      <c r="AG144" s="553"/>
      <c r="AH144" s="553"/>
    </row>
    <row r="145" spans="1:35" s="492" customFormat="1" ht="23.6">
      <c r="A145" s="1311"/>
      <c r="B145" s="1311"/>
      <c r="C145" s="1311">
        <v>1</v>
      </c>
      <c r="D145" s="905"/>
      <c r="E145" s="907"/>
      <c r="F145" s="907"/>
      <c r="G145" s="907"/>
      <c r="H145" s="907"/>
      <c r="I145" s="909"/>
      <c r="J145" s="901"/>
      <c r="K145" s="904"/>
      <c r="L145" s="561" t="str">
        <f>mergeValue(A145) &amp;"."&amp; mergeValue(B145)&amp;"."&amp; mergeValue(C145)</f>
        <v>1.1.1</v>
      </c>
      <c r="M145" s="516" t="s">
        <v>7</v>
      </c>
      <c r="N145" s="548"/>
      <c r="O145" s="1323"/>
      <c r="P145" s="1323"/>
      <c r="Q145" s="1323"/>
      <c r="R145" s="1323"/>
      <c r="S145" s="1323"/>
      <c r="T145" s="1323"/>
      <c r="U145" s="1323"/>
      <c r="V145" s="1323"/>
      <c r="W145" s="1128" t="s">
        <v>600</v>
      </c>
      <c r="X145" s="553"/>
      <c r="Y145" s="553"/>
      <c r="Z145" s="553"/>
      <c r="AA145" s="553"/>
      <c r="AB145" s="553"/>
      <c r="AC145" s="553"/>
      <c r="AD145" s="553"/>
      <c r="AE145" s="553"/>
      <c r="AF145" s="553"/>
      <c r="AG145" s="553"/>
      <c r="AH145" s="553"/>
    </row>
    <row r="146" spans="1:35" s="492" customFormat="1" ht="23.6">
      <c r="A146" s="1311"/>
      <c r="B146" s="1311"/>
      <c r="C146" s="1311"/>
      <c r="D146" s="1311">
        <v>1</v>
      </c>
      <c r="E146" s="907"/>
      <c r="F146" s="907"/>
      <c r="G146" s="907"/>
      <c r="H146" s="907"/>
      <c r="I146" s="909"/>
      <c r="J146" s="901"/>
      <c r="K146" s="904"/>
      <c r="L146" s="561" t="str">
        <f>mergeValue(A146) &amp;"."&amp; mergeValue(B146)&amp;"."&amp; mergeValue(C146)&amp;"."&amp; mergeValue(D146)</f>
        <v>1.1.1.1</v>
      </c>
      <c r="M146" s="517" t="s">
        <v>21</v>
      </c>
      <c r="N146" s="548"/>
      <c r="O146" s="1323"/>
      <c r="P146" s="1323"/>
      <c r="Q146" s="1323"/>
      <c r="R146" s="1323"/>
      <c r="S146" s="1323"/>
      <c r="T146" s="1323"/>
      <c r="U146" s="1323"/>
      <c r="V146" s="1323"/>
      <c r="W146" s="1128" t="s">
        <v>601</v>
      </c>
      <c r="X146" s="553"/>
      <c r="Y146" s="553"/>
      <c r="Z146" s="553"/>
      <c r="AA146" s="553"/>
      <c r="AB146" s="553"/>
      <c r="AC146" s="553"/>
      <c r="AD146" s="553"/>
      <c r="AE146" s="553"/>
      <c r="AF146" s="553"/>
      <c r="AG146" s="553"/>
      <c r="AH146" s="553"/>
    </row>
    <row r="147" spans="1:35" s="492" customFormat="1" ht="11.3" hidden="1" customHeight="1">
      <c r="A147" s="1311"/>
      <c r="B147" s="1311"/>
      <c r="C147" s="1311"/>
      <c r="D147" s="1311"/>
      <c r="E147" s="1311">
        <v>1</v>
      </c>
      <c r="F147" s="907"/>
      <c r="G147" s="907"/>
      <c r="H147" s="905">
        <v>1</v>
      </c>
      <c r="I147" s="1311">
        <v>1</v>
      </c>
      <c r="J147" s="907"/>
      <c r="K147" s="912"/>
      <c r="L147" s="561"/>
      <c r="M147" s="523"/>
      <c r="N147" s="549"/>
      <c r="O147" s="599"/>
      <c r="P147" s="599"/>
      <c r="Q147" s="599"/>
      <c r="R147" s="599"/>
      <c r="S147" s="599"/>
      <c r="T147" s="599"/>
      <c r="U147" s="599"/>
      <c r="V147" s="477"/>
      <c r="W147" s="1089"/>
      <c r="X147" s="553"/>
      <c r="Y147" s="553"/>
      <c r="Z147" s="553"/>
      <c r="AA147" s="553"/>
      <c r="AB147" s="553"/>
      <c r="AC147" s="553"/>
      <c r="AD147" s="553"/>
      <c r="AE147" s="553"/>
      <c r="AF147" s="553"/>
      <c r="AG147" s="553"/>
      <c r="AH147" s="553"/>
    </row>
    <row r="148" spans="1:35" s="492" customFormat="1" ht="35.35">
      <c r="A148" s="1311"/>
      <c r="B148" s="1311"/>
      <c r="C148" s="1311"/>
      <c r="D148" s="1311"/>
      <c r="E148" s="1311"/>
      <c r="F148" s="1311">
        <v>1</v>
      </c>
      <c r="G148" s="905"/>
      <c r="H148" s="905"/>
      <c r="I148" s="1311"/>
      <c r="J148" s="1311">
        <v>1</v>
      </c>
      <c r="K148" s="913"/>
      <c r="L148" s="561" t="str">
        <f>mergeValue(A148) &amp;"."&amp; mergeValue(B148)&amp;"."&amp; mergeValue(C148)&amp;"."&amp; mergeValue(D148)&amp;"."&amp;  mergeValue(F148)</f>
        <v>1.1.1.1.1</v>
      </c>
      <c r="M148" s="524" t="s">
        <v>9</v>
      </c>
      <c r="N148" s="549"/>
      <c r="O148" s="1313"/>
      <c r="P148" s="1313"/>
      <c r="Q148" s="1313"/>
      <c r="R148" s="1313"/>
      <c r="S148" s="1313"/>
      <c r="T148" s="1313"/>
      <c r="U148" s="1313"/>
      <c r="V148" s="1313"/>
      <c r="W148" s="1128" t="s">
        <v>720</v>
      </c>
      <c r="X148" s="553"/>
      <c r="Y148" s="557" t="str">
        <f>strCheckUnique(Z148:Z151)</f>
        <v/>
      </c>
      <c r="Z148" s="553"/>
      <c r="AA148" s="557"/>
      <c r="AB148" s="553"/>
      <c r="AC148" s="553"/>
      <c r="AD148" s="553"/>
      <c r="AE148" s="553"/>
      <c r="AF148" s="553"/>
      <c r="AG148" s="553"/>
      <c r="AH148" s="553"/>
    </row>
    <row r="149" spans="1:35" s="492" customFormat="1" ht="99" customHeight="1">
      <c r="A149" s="1311"/>
      <c r="B149" s="1311"/>
      <c r="C149" s="1311"/>
      <c r="D149" s="1311"/>
      <c r="E149" s="1311"/>
      <c r="F149" s="1311"/>
      <c r="G149" s="905">
        <v>1</v>
      </c>
      <c r="H149" s="905"/>
      <c r="I149" s="1311"/>
      <c r="J149" s="1311"/>
      <c r="K149" s="913">
        <v>1</v>
      </c>
      <c r="L149" s="561" t="str">
        <f>mergeValue(A149) &amp;"."&amp; mergeValue(B149)&amp;"."&amp; mergeValue(C149)&amp;"."&amp; mergeValue(D149)&amp;"."&amp; mergeValue(F149)&amp;"."&amp; mergeValue(G149)</f>
        <v>1.1.1.1.1.1</v>
      </c>
      <c r="M149" s="1015"/>
      <c r="N149" s="554"/>
      <c r="O149" s="531"/>
      <c r="P149" s="531"/>
      <c r="Q149" s="1039"/>
      <c r="R149" s="1317"/>
      <c r="S149" s="1307" t="s">
        <v>83</v>
      </c>
      <c r="T149" s="1317"/>
      <c r="U149" s="1307" t="s">
        <v>84</v>
      </c>
      <c r="V149" s="546"/>
      <c r="W149" s="1281" t="s">
        <v>733</v>
      </c>
      <c r="X149" s="553" t="str">
        <f>strCheckDate(O150:V150)</f>
        <v/>
      </c>
      <c r="Y149" s="557"/>
      <c r="Z149" s="557" t="str">
        <f>IF(M149="","",M149 )</f>
        <v/>
      </c>
      <c r="AA149" s="557"/>
      <c r="AB149" s="557"/>
      <c r="AC149" s="557"/>
      <c r="AD149" s="553"/>
      <c r="AE149" s="553"/>
      <c r="AF149" s="553"/>
      <c r="AG149" s="553"/>
      <c r="AH149" s="553"/>
    </row>
    <row r="150" spans="1:35" s="492" customFormat="1" ht="0.2" customHeight="1">
      <c r="A150" s="1311"/>
      <c r="B150" s="1311"/>
      <c r="C150" s="1311"/>
      <c r="D150" s="1311"/>
      <c r="E150" s="1311"/>
      <c r="F150" s="1311"/>
      <c r="G150" s="905"/>
      <c r="H150" s="905"/>
      <c r="I150" s="1311"/>
      <c r="J150" s="1311"/>
      <c r="K150" s="913"/>
      <c r="L150" s="568"/>
      <c r="M150" s="614"/>
      <c r="N150" s="554"/>
      <c r="O150" s="531"/>
      <c r="P150" s="531"/>
      <c r="Q150" s="552" t="str">
        <f>R149 &amp; "-" &amp; T149</f>
        <v>-</v>
      </c>
      <c r="R150" s="1306"/>
      <c r="S150" s="1307"/>
      <c r="T150" s="1306"/>
      <c r="U150" s="1307"/>
      <c r="V150" s="546"/>
      <c r="W150" s="1282"/>
      <c r="X150" s="553"/>
      <c r="Y150" s="553"/>
      <c r="Z150" s="553"/>
      <c r="AA150" s="553"/>
      <c r="AB150" s="553"/>
      <c r="AC150" s="553"/>
      <c r="AD150" s="553"/>
      <c r="AE150" s="553"/>
      <c r="AF150" s="553"/>
      <c r="AG150" s="553"/>
      <c r="AH150" s="553"/>
    </row>
    <row r="151" spans="1:35" s="491" customFormat="1" ht="15.05" customHeight="1">
      <c r="A151" s="1311"/>
      <c r="B151" s="1311"/>
      <c r="C151" s="1311"/>
      <c r="D151" s="1311"/>
      <c r="E151" s="1311"/>
      <c r="F151" s="1311"/>
      <c r="G151" s="907"/>
      <c r="H151" s="905"/>
      <c r="I151" s="1311"/>
      <c r="J151" s="1311"/>
      <c r="K151" s="912"/>
      <c r="L151" s="507"/>
      <c r="M151" s="525" t="s">
        <v>24</v>
      </c>
      <c r="N151" s="520"/>
      <c r="O151" s="514"/>
      <c r="P151" s="514"/>
      <c r="Q151" s="514"/>
      <c r="R151" s="541"/>
      <c r="S151" s="533"/>
      <c r="T151" s="532"/>
      <c r="U151" s="520"/>
      <c r="V151" s="529"/>
      <c r="W151" s="1283"/>
      <c r="X151" s="555"/>
      <c r="Y151" s="555"/>
      <c r="Z151" s="555"/>
      <c r="AA151" s="555"/>
      <c r="AB151" s="555"/>
      <c r="AC151" s="555"/>
      <c r="AD151" s="555"/>
      <c r="AE151" s="555"/>
      <c r="AF151" s="555"/>
      <c r="AG151" s="555"/>
      <c r="AH151" s="555"/>
    </row>
    <row r="152" spans="1:35" s="491" customFormat="1" ht="15.05" customHeight="1">
      <c r="A152" s="1311"/>
      <c r="B152" s="1311"/>
      <c r="C152" s="1311"/>
      <c r="D152" s="1311"/>
      <c r="E152" s="1311"/>
      <c r="F152" s="907"/>
      <c r="G152" s="907"/>
      <c r="H152" s="905"/>
      <c r="I152" s="1311"/>
      <c r="J152" s="907"/>
      <c r="K152" s="912"/>
      <c r="L152" s="507"/>
      <c r="M152" s="520" t="s">
        <v>10</v>
      </c>
      <c r="N152" s="519"/>
      <c r="O152" s="514"/>
      <c r="P152" s="514"/>
      <c r="Q152" s="514"/>
      <c r="R152" s="541"/>
      <c r="S152" s="533"/>
      <c r="T152" s="532"/>
      <c r="U152" s="519"/>
      <c r="V152" s="533"/>
      <c r="W152" s="529"/>
      <c r="X152" s="555"/>
      <c r="Y152" s="555"/>
      <c r="Z152" s="555"/>
      <c r="AA152" s="555"/>
      <c r="AB152" s="555"/>
      <c r="AC152" s="555"/>
      <c r="AD152" s="555"/>
      <c r="AE152" s="555"/>
      <c r="AF152" s="555"/>
      <c r="AG152" s="555"/>
      <c r="AH152" s="555"/>
    </row>
    <row r="153" spans="1:35" s="491" customFormat="1" ht="15.05" hidden="1" customHeight="1">
      <c r="A153" s="1311"/>
      <c r="B153" s="1311"/>
      <c r="C153" s="1311"/>
      <c r="D153" s="1311"/>
      <c r="E153" s="911"/>
      <c r="F153" s="907"/>
      <c r="G153" s="907"/>
      <c r="H153" s="907"/>
      <c r="I153" s="903"/>
      <c r="J153" s="900"/>
      <c r="K153" s="910"/>
      <c r="L153" s="507"/>
      <c r="M153" s="520"/>
      <c r="N153" s="520"/>
      <c r="O153" s="520"/>
      <c r="P153" s="520"/>
      <c r="Q153" s="520"/>
      <c r="R153" s="520"/>
      <c r="S153" s="520"/>
      <c r="T153" s="520"/>
      <c r="U153" s="520"/>
      <c r="V153" s="533"/>
      <c r="W153" s="529"/>
      <c r="X153" s="555"/>
      <c r="Y153" s="555"/>
      <c r="Z153" s="555"/>
      <c r="AA153" s="555"/>
      <c r="AB153" s="555"/>
      <c r="AC153" s="555"/>
      <c r="AD153" s="555"/>
      <c r="AE153" s="555"/>
      <c r="AF153" s="555"/>
      <c r="AG153" s="555"/>
      <c r="AH153" s="555"/>
      <c r="AI153" s="555"/>
    </row>
    <row r="154" spans="1:35" s="491" customFormat="1" ht="15.05" customHeight="1">
      <c r="A154" s="1311"/>
      <c r="B154" s="1311"/>
      <c r="C154" s="1311"/>
      <c r="D154" s="911"/>
      <c r="E154" s="911"/>
      <c r="F154" s="907"/>
      <c r="G154" s="907"/>
      <c r="H154" s="907"/>
      <c r="I154" s="903"/>
      <c r="J154" s="900"/>
      <c r="K154" s="910"/>
      <c r="L154" s="507"/>
      <c r="M154" s="519" t="s">
        <v>16</v>
      </c>
      <c r="N154" s="518"/>
      <c r="O154" s="514"/>
      <c r="P154" s="514"/>
      <c r="Q154" s="514"/>
      <c r="R154" s="541"/>
      <c r="S154" s="533"/>
      <c r="T154" s="532"/>
      <c r="U154" s="518"/>
      <c r="V154" s="533"/>
      <c r="W154" s="529"/>
      <c r="X154" s="555"/>
      <c r="Y154" s="555"/>
      <c r="Z154" s="555"/>
      <c r="AA154" s="555"/>
      <c r="AB154" s="555"/>
      <c r="AC154" s="555"/>
      <c r="AD154" s="555"/>
      <c r="AE154" s="555"/>
      <c r="AF154" s="555"/>
      <c r="AG154" s="555"/>
      <c r="AH154" s="555"/>
    </row>
    <row r="155" spans="1:35" s="491" customFormat="1" ht="15.05" customHeight="1">
      <c r="A155" s="1311"/>
      <c r="B155" s="1311"/>
      <c r="C155" s="911"/>
      <c r="D155" s="911"/>
      <c r="E155" s="911"/>
      <c r="F155" s="911"/>
      <c r="G155" s="916"/>
      <c r="H155" s="903"/>
      <c r="I155" s="914"/>
      <c r="J155" s="900"/>
      <c r="K155" s="915"/>
      <c r="L155" s="507"/>
      <c r="M155" s="518" t="s">
        <v>17</v>
      </c>
      <c r="N155" s="518"/>
      <c r="O155" s="514"/>
      <c r="P155" s="514"/>
      <c r="Q155" s="514"/>
      <c r="R155" s="541"/>
      <c r="S155" s="533"/>
      <c r="T155" s="532"/>
      <c r="U155" s="518"/>
      <c r="V155" s="533"/>
      <c r="W155" s="529"/>
      <c r="X155" s="555"/>
      <c r="Y155" s="555"/>
      <c r="Z155" s="555"/>
      <c r="AA155" s="555"/>
      <c r="AB155" s="555"/>
      <c r="AC155" s="555"/>
      <c r="AD155" s="555"/>
      <c r="AE155" s="555"/>
      <c r="AF155" s="555"/>
      <c r="AG155" s="555"/>
      <c r="AH155" s="555"/>
    </row>
    <row r="156" spans="1:35" s="491" customFormat="1" ht="15.05" customHeight="1">
      <c r="A156" s="1311"/>
      <c r="B156" s="911"/>
      <c r="C156" s="911"/>
      <c r="D156" s="911"/>
      <c r="E156" s="911"/>
      <c r="F156" s="911"/>
      <c r="G156" s="916"/>
      <c r="H156" s="903"/>
      <c r="I156" s="903"/>
      <c r="J156" s="900"/>
      <c r="K156" s="910"/>
      <c r="L156" s="507"/>
      <c r="M156" s="527" t="s">
        <v>18</v>
      </c>
      <c r="N156" s="518"/>
      <c r="O156" s="514"/>
      <c r="P156" s="514"/>
      <c r="Q156" s="514"/>
      <c r="R156" s="541"/>
      <c r="S156" s="533"/>
      <c r="T156" s="532"/>
      <c r="U156" s="518"/>
      <c r="V156" s="533"/>
      <c r="W156" s="529"/>
      <c r="X156" s="555"/>
      <c r="Y156" s="555"/>
      <c r="Z156" s="555"/>
      <c r="AA156" s="555"/>
      <c r="AB156" s="555"/>
      <c r="AC156" s="555"/>
      <c r="AD156" s="555"/>
      <c r="AE156" s="555"/>
      <c r="AF156" s="555"/>
      <c r="AG156" s="555"/>
      <c r="AH156" s="555"/>
    </row>
    <row r="157" spans="1:35" s="491" customFormat="1" ht="15.05" customHeight="1">
      <c r="A157" s="899"/>
      <c r="B157" s="899"/>
      <c r="C157" s="899"/>
      <c r="D157" s="899"/>
      <c r="E157" s="899"/>
      <c r="F157" s="899"/>
      <c r="G157" s="899"/>
      <c r="H157" s="899"/>
      <c r="I157" s="899"/>
      <c r="J157" s="899"/>
      <c r="K157" s="899"/>
      <c r="L157" s="507"/>
      <c r="M157" s="534" t="s">
        <v>308</v>
      </c>
      <c r="N157" s="518"/>
      <c r="O157" s="514"/>
      <c r="P157" s="514"/>
      <c r="Q157" s="514"/>
      <c r="R157" s="541"/>
      <c r="S157" s="533"/>
      <c r="T157" s="532"/>
      <c r="U157" s="518"/>
      <c r="V157" s="533"/>
      <c r="W157" s="529"/>
      <c r="X157" s="555"/>
      <c r="Y157" s="555"/>
      <c r="Z157" s="555"/>
      <c r="AA157" s="555"/>
      <c r="AB157" s="555"/>
      <c r="AC157" s="555"/>
      <c r="AD157" s="555"/>
      <c r="AE157" s="555"/>
      <c r="AF157" s="555"/>
      <c r="AG157" s="555"/>
      <c r="AH157" s="555"/>
    </row>
    <row r="158" spans="1:35" ht="17.2" customHeight="1">
      <c r="X158" s="196"/>
      <c r="Y158" s="196"/>
      <c r="Z158" s="196"/>
      <c r="AA158" s="196"/>
      <c r="AB158" s="196"/>
      <c r="AC158" s="196"/>
      <c r="AD158" s="196"/>
      <c r="AE158" s="196"/>
      <c r="AF158" s="196"/>
      <c r="AG158" s="196"/>
      <c r="AH158" s="196"/>
    </row>
    <row r="159" spans="1:35" s="34" customFormat="1" ht="17.2" customHeight="1">
      <c r="G159" s="34" t="s">
        <v>12</v>
      </c>
      <c r="I159" s="34" t="s">
        <v>183</v>
      </c>
      <c r="V159" s="151"/>
      <c r="X159" s="208"/>
      <c r="Y159" s="208"/>
      <c r="Z159" s="208"/>
      <c r="AA159" s="208"/>
      <c r="AB159" s="208"/>
      <c r="AC159" s="208"/>
      <c r="AD159" s="208"/>
      <c r="AE159" s="208"/>
      <c r="AF159" s="208"/>
      <c r="AG159" s="208"/>
      <c r="AH159" s="208"/>
    </row>
    <row r="160" spans="1:35" ht="17.2" customHeight="1">
      <c r="T160" s="116"/>
      <c r="U160" s="40"/>
      <c r="X160" s="196"/>
      <c r="Y160" s="196"/>
      <c r="Z160" s="196"/>
      <c r="AA160" s="196"/>
      <c r="AB160" s="196"/>
      <c r="AC160" s="196"/>
      <c r="AD160" s="196"/>
      <c r="AE160" s="196"/>
      <c r="AF160" s="196"/>
      <c r="AG160" s="196"/>
      <c r="AH160" s="196"/>
    </row>
    <row r="161" spans="1:33" s="492" customFormat="1" ht="23.6">
      <c r="A161" s="1311">
        <v>1</v>
      </c>
      <c r="B161" s="848"/>
      <c r="C161" s="848"/>
      <c r="D161" s="848"/>
      <c r="E161" s="849"/>
      <c r="F161" s="850"/>
      <c r="G161" s="850"/>
      <c r="H161" s="850"/>
      <c r="I161" s="851"/>
      <c r="J161" s="846"/>
      <c r="K161" s="853"/>
      <c r="L161" s="561">
        <f>mergeValue(A161)</f>
        <v>1</v>
      </c>
      <c r="M161" s="609" t="s">
        <v>19</v>
      </c>
      <c r="N161" s="548"/>
      <c r="O161" s="1382"/>
      <c r="P161" s="1383"/>
      <c r="Q161" s="1383"/>
      <c r="R161" s="1383"/>
      <c r="S161" s="1383"/>
      <c r="T161" s="1383"/>
      <c r="U161" s="1383"/>
      <c r="V161" s="1384"/>
      <c r="W161" s="1128" t="s">
        <v>718</v>
      </c>
      <c r="X161" s="553"/>
      <c r="Y161" s="553"/>
      <c r="Z161" s="553"/>
      <c r="AA161" s="553"/>
      <c r="AB161" s="553"/>
      <c r="AC161" s="553"/>
      <c r="AD161" s="553"/>
      <c r="AE161" s="553"/>
      <c r="AF161" s="553"/>
      <c r="AG161" s="553"/>
    </row>
    <row r="162" spans="1:33" s="492" customFormat="1" ht="23.6">
      <c r="A162" s="1311"/>
      <c r="B162" s="1311">
        <v>1</v>
      </c>
      <c r="C162" s="848"/>
      <c r="D162" s="848"/>
      <c r="E162" s="850"/>
      <c r="F162" s="850"/>
      <c r="G162" s="850"/>
      <c r="H162" s="850"/>
      <c r="I162" s="845"/>
      <c r="J162" s="844"/>
      <c r="K162" s="847"/>
      <c r="L162" s="561" t="str">
        <f>mergeValue(A162) &amp;"."&amp; mergeValue(B162)</f>
        <v>1.1</v>
      </c>
      <c r="M162" s="515" t="s">
        <v>15</v>
      </c>
      <c r="N162" s="548"/>
      <c r="O162" s="1382"/>
      <c r="P162" s="1383"/>
      <c r="Q162" s="1383"/>
      <c r="R162" s="1383"/>
      <c r="S162" s="1383"/>
      <c r="T162" s="1383"/>
      <c r="U162" s="1383"/>
      <c r="V162" s="1384"/>
      <c r="W162" s="1128" t="s">
        <v>459</v>
      </c>
      <c r="X162" s="553"/>
      <c r="Y162" s="553"/>
      <c r="Z162" s="553"/>
      <c r="AA162" s="553"/>
      <c r="AB162" s="553"/>
      <c r="AC162" s="553"/>
      <c r="AD162" s="553"/>
      <c r="AE162" s="553"/>
      <c r="AF162" s="553"/>
      <c r="AG162" s="553"/>
    </row>
    <row r="163" spans="1:33" s="492" customFormat="1" ht="23.6">
      <c r="A163" s="1311"/>
      <c r="B163" s="1311"/>
      <c r="C163" s="1311">
        <v>1</v>
      </c>
      <c r="D163" s="848"/>
      <c r="E163" s="850"/>
      <c r="F163" s="850"/>
      <c r="G163" s="850"/>
      <c r="H163" s="850"/>
      <c r="I163" s="852"/>
      <c r="J163" s="844"/>
      <c r="K163" s="847"/>
      <c r="L163" s="561" t="str">
        <f>mergeValue(A163) &amp;"."&amp; mergeValue(B163)&amp;"."&amp; mergeValue(C163)</f>
        <v>1.1.1</v>
      </c>
      <c r="M163" s="516" t="s">
        <v>7</v>
      </c>
      <c r="N163" s="548"/>
      <c r="O163" s="1382"/>
      <c r="P163" s="1383"/>
      <c r="Q163" s="1383"/>
      <c r="R163" s="1383"/>
      <c r="S163" s="1383"/>
      <c r="T163" s="1383"/>
      <c r="U163" s="1383"/>
      <c r="V163" s="1384"/>
      <c r="W163" s="1128" t="s">
        <v>600</v>
      </c>
      <c r="X163" s="553"/>
      <c r="Y163" s="553"/>
      <c r="Z163" s="553"/>
      <c r="AA163" s="553"/>
      <c r="AB163" s="553"/>
      <c r="AC163" s="553"/>
      <c r="AD163" s="553"/>
      <c r="AE163" s="553"/>
      <c r="AF163" s="553"/>
      <c r="AG163" s="553"/>
    </row>
    <row r="164" spans="1:33" s="492" customFormat="1" ht="23.6">
      <c r="A164" s="1311"/>
      <c r="B164" s="1311"/>
      <c r="C164" s="1311"/>
      <c r="D164" s="1311">
        <v>1</v>
      </c>
      <c r="E164" s="850"/>
      <c r="F164" s="850"/>
      <c r="G164" s="850"/>
      <c r="H164" s="850"/>
      <c r="I164" s="852"/>
      <c r="J164" s="844"/>
      <c r="K164" s="847"/>
      <c r="L164" s="561" t="str">
        <f>mergeValue(A164) &amp;"."&amp; mergeValue(B164)&amp;"."&amp; mergeValue(C164)&amp;"."&amp; mergeValue(D164)</f>
        <v>1.1.1.1</v>
      </c>
      <c r="M164" s="517" t="s">
        <v>21</v>
      </c>
      <c r="N164" s="548"/>
      <c r="O164" s="1382"/>
      <c r="P164" s="1383"/>
      <c r="Q164" s="1383"/>
      <c r="R164" s="1383"/>
      <c r="S164" s="1383"/>
      <c r="T164" s="1383"/>
      <c r="U164" s="1383"/>
      <c r="V164" s="1384"/>
      <c r="W164" s="1128" t="s">
        <v>601</v>
      </c>
      <c r="X164" s="553"/>
      <c r="Y164" s="553"/>
      <c r="Z164" s="553"/>
      <c r="AA164" s="553"/>
      <c r="AB164" s="553"/>
      <c r="AC164" s="553"/>
      <c r="AD164" s="553"/>
      <c r="AE164" s="553"/>
      <c r="AF164" s="553"/>
      <c r="AG164" s="553"/>
    </row>
    <row r="165" spans="1:33" s="492" customFormat="1" ht="82.5">
      <c r="A165" s="1311"/>
      <c r="B165" s="1311"/>
      <c r="C165" s="1311"/>
      <c r="D165" s="1311"/>
      <c r="E165" s="1311">
        <v>1</v>
      </c>
      <c r="F165" s="850"/>
      <c r="G165" s="850"/>
      <c r="H165" s="848">
        <v>1</v>
      </c>
      <c r="I165" s="1311">
        <v>1</v>
      </c>
      <c r="J165" s="850"/>
      <c r="K165" s="855"/>
      <c r="L165" s="561" t="str">
        <f>mergeValue(A165) &amp;"."&amp; mergeValue(B165)&amp;"."&amp; mergeValue(C165)&amp;"."&amp; mergeValue(D165)&amp;"."&amp; mergeValue(E165)</f>
        <v>1.1.1.1.1</v>
      </c>
      <c r="M165" s="523" t="s">
        <v>8</v>
      </c>
      <c r="N165" s="549"/>
      <c r="O165" s="1314"/>
      <c r="P165" s="1315"/>
      <c r="Q165" s="1315"/>
      <c r="R165" s="1315"/>
      <c r="S165" s="1315"/>
      <c r="T165" s="1315"/>
      <c r="U165" s="1315"/>
      <c r="V165" s="1316"/>
      <c r="W165" s="1128" t="s">
        <v>719</v>
      </c>
      <c r="X165" s="553"/>
      <c r="Y165" s="553"/>
      <c r="Z165" s="553"/>
      <c r="AA165" s="553"/>
      <c r="AB165" s="553"/>
      <c r="AC165" s="553"/>
      <c r="AD165" s="553"/>
      <c r="AE165" s="553"/>
      <c r="AF165" s="553"/>
      <c r="AG165" s="553"/>
    </row>
    <row r="166" spans="1:33" s="492" customFormat="1" ht="35.35">
      <c r="A166" s="1311"/>
      <c r="B166" s="1311"/>
      <c r="C166" s="1311"/>
      <c r="D166" s="1311"/>
      <c r="E166" s="1311"/>
      <c r="F166" s="1311">
        <v>1</v>
      </c>
      <c r="G166" s="848"/>
      <c r="H166" s="848"/>
      <c r="I166" s="1311"/>
      <c r="J166" s="1311">
        <v>1</v>
      </c>
      <c r="K166" s="856"/>
      <c r="L166" s="561" t="str">
        <f>mergeValue(A166) &amp;"."&amp; mergeValue(B166)&amp;"."&amp; mergeValue(C166)&amp;"."&amp; mergeValue(D166)&amp;"."&amp; mergeValue(E166)&amp;"."&amp; mergeValue(F166)</f>
        <v>1.1.1.1.1.1</v>
      </c>
      <c r="M166" s="524" t="s">
        <v>9</v>
      </c>
      <c r="N166" s="549"/>
      <c r="O166" s="1314"/>
      <c r="P166" s="1315"/>
      <c r="Q166" s="1315"/>
      <c r="R166" s="1315"/>
      <c r="S166" s="1315"/>
      <c r="T166" s="1315"/>
      <c r="U166" s="1315"/>
      <c r="V166" s="1316"/>
      <c r="W166" s="1128" t="s">
        <v>720</v>
      </c>
      <c r="X166" s="553"/>
      <c r="Y166" s="557" t="str">
        <f>strCheckUnique(Z166:Z169)</f>
        <v/>
      </c>
      <c r="Z166" s="553"/>
      <c r="AA166" s="557" t="str">
        <f>IF(O166="","",O166 &amp; ":_")</f>
        <v/>
      </c>
      <c r="AB166" s="553"/>
      <c r="AC166" s="553"/>
      <c r="AD166" s="553"/>
      <c r="AE166" s="553"/>
      <c r="AF166" s="553"/>
      <c r="AG166" s="553"/>
    </row>
    <row r="167" spans="1:33" s="492" customFormat="1" ht="122.1" customHeight="1">
      <c r="A167" s="1311"/>
      <c r="B167" s="1311"/>
      <c r="C167" s="1311"/>
      <c r="D167" s="1311"/>
      <c r="E167" s="1311"/>
      <c r="F167" s="1311"/>
      <c r="G167" s="848">
        <v>1</v>
      </c>
      <c r="H167" s="848"/>
      <c r="I167" s="1311"/>
      <c r="J167" s="1311"/>
      <c r="K167" s="856">
        <v>1</v>
      </c>
      <c r="L167" s="561" t="str">
        <f>mergeValue(A167) &amp;"."&amp; mergeValue(B167)&amp;"."&amp; mergeValue(C167)&amp;"."&amp; mergeValue(D167)&amp;"."&amp; mergeValue(E167)&amp;"."&amp; mergeValue(F167)&amp;"."&amp; mergeValue(G167)</f>
        <v>1.1.1.1.1.1.1</v>
      </c>
      <c r="M167" s="1015"/>
      <c r="N167" s="554"/>
      <c r="O167" s="1024"/>
      <c r="P167" s="531"/>
      <c r="Q167" s="531"/>
      <c r="R167" s="1317"/>
      <c r="S167" s="1307" t="s">
        <v>83</v>
      </c>
      <c r="T167" s="1317"/>
      <c r="U167" s="1307" t="s">
        <v>83</v>
      </c>
      <c r="V167" s="546"/>
      <c r="W167" s="1281" t="s">
        <v>721</v>
      </c>
      <c r="X167" s="553" t="str">
        <f>strCheckDate(O168:V168)</f>
        <v/>
      </c>
      <c r="Y167" s="557"/>
      <c r="Z167" s="557" t="str">
        <f>IF(M167="","",M167 )</f>
        <v/>
      </c>
      <c r="AA167" s="557"/>
      <c r="AB167" s="557"/>
      <c r="AC167" s="557"/>
      <c r="AD167" s="553"/>
      <c r="AE167" s="553"/>
      <c r="AF167" s="553"/>
      <c r="AG167" s="553"/>
    </row>
    <row r="168" spans="1:33" s="492" customFormat="1" ht="11.3" hidden="1" customHeight="1">
      <c r="A168" s="1311"/>
      <c r="B168" s="1311"/>
      <c r="C168" s="1311"/>
      <c r="D168" s="1311"/>
      <c r="E168" s="1311"/>
      <c r="F168" s="1311"/>
      <c r="G168" s="848"/>
      <c r="H168" s="848"/>
      <c r="I168" s="1311"/>
      <c r="J168" s="1311"/>
      <c r="K168" s="856"/>
      <c r="L168" s="568"/>
      <c r="M168" s="614"/>
      <c r="N168" s="554"/>
      <c r="O168" s="552"/>
      <c r="P168" s="531"/>
      <c r="Q168" s="552" t="str">
        <f>R167 &amp; "-" &amp; T167</f>
        <v>-</v>
      </c>
      <c r="R168" s="1306"/>
      <c r="S168" s="1307"/>
      <c r="T168" s="1306"/>
      <c r="U168" s="1307"/>
      <c r="V168" s="546"/>
      <c r="W168" s="1282"/>
      <c r="X168" s="553"/>
      <c r="Y168" s="553"/>
      <c r="Z168" s="553"/>
      <c r="AA168" s="553"/>
      <c r="AB168" s="553"/>
      <c r="AC168" s="553"/>
      <c r="AD168" s="553"/>
      <c r="AE168" s="553"/>
      <c r="AF168" s="553"/>
      <c r="AG168" s="553"/>
    </row>
    <row r="169" spans="1:33" s="491" customFormat="1" ht="15.05" customHeight="1">
      <c r="A169" s="1311"/>
      <c r="B169" s="1311"/>
      <c r="C169" s="1311"/>
      <c r="D169" s="1311"/>
      <c r="E169" s="1311"/>
      <c r="F169" s="1311"/>
      <c r="G169" s="850"/>
      <c r="H169" s="848"/>
      <c r="I169" s="1311"/>
      <c r="J169" s="1311"/>
      <c r="K169" s="855"/>
      <c r="L169" s="507"/>
      <c r="M169" s="526" t="s">
        <v>24</v>
      </c>
      <c r="N169" s="520"/>
      <c r="O169" s="514"/>
      <c r="P169" s="514"/>
      <c r="Q169" s="514"/>
      <c r="R169" s="541"/>
      <c r="S169" s="533"/>
      <c r="T169" s="532"/>
      <c r="U169" s="520"/>
      <c r="V169" s="529"/>
      <c r="W169" s="1283"/>
      <c r="X169" s="555"/>
      <c r="Y169" s="555"/>
      <c r="Z169" s="555"/>
      <c r="AA169" s="555"/>
      <c r="AB169" s="555"/>
      <c r="AC169" s="555"/>
      <c r="AD169" s="555"/>
      <c r="AE169" s="555"/>
      <c r="AF169" s="555"/>
      <c r="AG169" s="555"/>
    </row>
    <row r="170" spans="1:33" s="491" customFormat="1" ht="15.05" customHeight="1">
      <c r="A170" s="1311"/>
      <c r="B170" s="1311"/>
      <c r="C170" s="1311"/>
      <c r="D170" s="1311"/>
      <c r="E170" s="1311"/>
      <c r="F170" s="850"/>
      <c r="G170" s="850"/>
      <c r="H170" s="848"/>
      <c r="I170" s="1311"/>
      <c r="J170" s="850"/>
      <c r="K170" s="855"/>
      <c r="L170" s="507"/>
      <c r="M170" s="525" t="s">
        <v>10</v>
      </c>
      <c r="N170" s="519"/>
      <c r="O170" s="514"/>
      <c r="P170" s="514"/>
      <c r="Q170" s="514"/>
      <c r="R170" s="541"/>
      <c r="S170" s="533"/>
      <c r="T170" s="532"/>
      <c r="U170" s="519"/>
      <c r="V170" s="533"/>
      <c r="W170" s="529"/>
      <c r="X170" s="555"/>
      <c r="Y170" s="555"/>
      <c r="Z170" s="555"/>
      <c r="AA170" s="555"/>
      <c r="AB170" s="555"/>
      <c r="AC170" s="555"/>
      <c r="AD170" s="555"/>
      <c r="AE170" s="555"/>
      <c r="AF170" s="555"/>
      <c r="AG170" s="555"/>
    </row>
    <row r="171" spans="1:33" s="491" customFormat="1" ht="15.05" customHeight="1">
      <c r="A171" s="1311"/>
      <c r="B171" s="1311"/>
      <c r="C171" s="1311"/>
      <c r="D171" s="1311"/>
      <c r="E171" s="854"/>
      <c r="F171" s="850"/>
      <c r="G171" s="850"/>
      <c r="H171" s="850"/>
      <c r="I171" s="846"/>
      <c r="J171" s="843"/>
      <c r="K171" s="853"/>
      <c r="L171" s="507"/>
      <c r="M171" s="520" t="s">
        <v>11</v>
      </c>
      <c r="N171" s="518"/>
      <c r="O171" s="514"/>
      <c r="P171" s="514"/>
      <c r="Q171" s="514"/>
      <c r="R171" s="541"/>
      <c r="S171" s="533"/>
      <c r="T171" s="532"/>
      <c r="U171" s="518"/>
      <c r="V171" s="533"/>
      <c r="W171" s="529"/>
      <c r="X171" s="555"/>
      <c r="Y171" s="555"/>
      <c r="Z171" s="555"/>
      <c r="AA171" s="555"/>
      <c r="AB171" s="555"/>
      <c r="AC171" s="555"/>
      <c r="AD171" s="555"/>
      <c r="AE171" s="555"/>
      <c r="AF171" s="555"/>
      <c r="AG171" s="555"/>
    </row>
    <row r="172" spans="1:33" s="491" customFormat="1" ht="15.05" customHeight="1">
      <c r="A172" s="1311"/>
      <c r="B172" s="1311"/>
      <c r="C172" s="1311"/>
      <c r="D172" s="854"/>
      <c r="E172" s="854"/>
      <c r="F172" s="850"/>
      <c r="G172" s="850"/>
      <c r="H172" s="850"/>
      <c r="I172" s="846"/>
      <c r="J172" s="843"/>
      <c r="K172" s="853"/>
      <c r="L172" s="507"/>
      <c r="M172" s="519" t="s">
        <v>16</v>
      </c>
      <c r="N172" s="518"/>
      <c r="O172" s="514"/>
      <c r="P172" s="514"/>
      <c r="Q172" s="514"/>
      <c r="R172" s="541"/>
      <c r="S172" s="533"/>
      <c r="T172" s="532"/>
      <c r="U172" s="518"/>
      <c r="V172" s="533"/>
      <c r="W172" s="529"/>
      <c r="X172" s="555"/>
      <c r="Y172" s="555"/>
      <c r="Z172" s="555"/>
      <c r="AA172" s="555"/>
      <c r="AB172" s="555"/>
      <c r="AC172" s="555"/>
      <c r="AD172" s="555"/>
      <c r="AE172" s="555"/>
      <c r="AF172" s="555"/>
      <c r="AG172" s="555"/>
    </row>
    <row r="173" spans="1:33" s="491" customFormat="1" ht="15.05" customHeight="1">
      <c r="A173" s="1311"/>
      <c r="B173" s="1311"/>
      <c r="C173" s="854"/>
      <c r="D173" s="854"/>
      <c r="E173" s="854"/>
      <c r="F173" s="854"/>
      <c r="G173" s="859"/>
      <c r="H173" s="846"/>
      <c r="I173" s="857"/>
      <c r="J173" s="843"/>
      <c r="K173" s="858"/>
      <c r="L173" s="507"/>
      <c r="M173" s="518" t="s">
        <v>17</v>
      </c>
      <c r="N173" s="518"/>
      <c r="O173" s="514"/>
      <c r="P173" s="514"/>
      <c r="Q173" s="514"/>
      <c r="R173" s="541"/>
      <c r="S173" s="533"/>
      <c r="T173" s="532"/>
      <c r="U173" s="518"/>
      <c r="V173" s="533"/>
      <c r="W173" s="529"/>
      <c r="X173" s="555"/>
      <c r="Y173" s="555"/>
      <c r="Z173" s="555"/>
      <c r="AA173" s="555"/>
      <c r="AB173" s="555"/>
      <c r="AC173" s="555"/>
      <c r="AD173" s="555"/>
      <c r="AE173" s="555"/>
      <c r="AF173" s="555"/>
      <c r="AG173" s="555"/>
    </row>
    <row r="174" spans="1:33" s="491" customFormat="1" ht="15.05" customHeight="1">
      <c r="A174" s="1311"/>
      <c r="B174" s="854"/>
      <c r="C174" s="854"/>
      <c r="D174" s="854"/>
      <c r="E174" s="854"/>
      <c r="F174" s="854"/>
      <c r="G174" s="859"/>
      <c r="H174" s="846"/>
      <c r="I174" s="846"/>
      <c r="J174" s="843"/>
      <c r="K174" s="853"/>
      <c r="L174" s="507"/>
      <c r="M174" s="527" t="s">
        <v>18</v>
      </c>
      <c r="N174" s="518"/>
      <c r="O174" s="514"/>
      <c r="P174" s="514"/>
      <c r="Q174" s="514"/>
      <c r="R174" s="541"/>
      <c r="S174" s="533"/>
      <c r="T174" s="532"/>
      <c r="U174" s="518"/>
      <c r="V174" s="533"/>
      <c r="W174" s="529"/>
      <c r="X174" s="555"/>
      <c r="Y174" s="555"/>
      <c r="Z174" s="555"/>
      <c r="AA174" s="555"/>
      <c r="AB174" s="555"/>
      <c r="AC174" s="555"/>
      <c r="AD174" s="555"/>
      <c r="AE174" s="555"/>
      <c r="AF174" s="555"/>
      <c r="AG174" s="555"/>
    </row>
    <row r="175" spans="1:33" s="491" customFormat="1" ht="15.05" customHeight="1">
      <c r="A175" s="842"/>
      <c r="B175" s="842"/>
      <c r="C175" s="842"/>
      <c r="D175" s="842"/>
      <c r="E175" s="842"/>
      <c r="F175" s="842"/>
      <c r="G175" s="842"/>
      <c r="H175" s="842"/>
      <c r="I175" s="842"/>
      <c r="J175" s="842"/>
      <c r="K175" s="842"/>
      <c r="L175" s="507"/>
      <c r="M175" s="534" t="s">
        <v>308</v>
      </c>
      <c r="N175" s="518"/>
      <c r="O175" s="514"/>
      <c r="P175" s="514"/>
      <c r="Q175" s="514"/>
      <c r="R175" s="541"/>
      <c r="S175" s="533"/>
      <c r="T175" s="532"/>
      <c r="U175" s="518"/>
      <c r="V175" s="719"/>
      <c r="W175" s="719"/>
      <c r="X175" s="719"/>
      <c r="Y175" s="728"/>
      <c r="Z175" s="727"/>
      <c r="AA175" s="726"/>
      <c r="AB175" s="720"/>
      <c r="AC175" s="727"/>
      <c r="AD175" s="724"/>
      <c r="AE175" s="555"/>
      <c r="AF175" s="555"/>
      <c r="AG175" s="555"/>
    </row>
    <row r="177" spans="1:47" s="34" customFormat="1" ht="17.2" customHeight="1">
      <c r="G177" s="34" t="s">
        <v>12</v>
      </c>
      <c r="I177" s="34" t="s">
        <v>207</v>
      </c>
      <c r="AD177" s="151"/>
    </row>
    <row r="178" spans="1:47" ht="17.2" customHeight="1">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row>
    <row r="179" spans="1:47" s="650" customFormat="1" ht="23.6">
      <c r="A179" s="1311">
        <v>1</v>
      </c>
      <c r="B179" s="927"/>
      <c r="C179" s="927"/>
      <c r="D179" s="927"/>
      <c r="E179" s="927"/>
      <c r="F179" s="927"/>
      <c r="G179" s="928"/>
      <c r="H179" s="928"/>
      <c r="I179" s="930"/>
      <c r="J179" s="922"/>
      <c r="K179" s="922"/>
      <c r="L179" s="687">
        <f>mergeValue(A179)</f>
        <v>1</v>
      </c>
      <c r="M179" s="609" t="s">
        <v>19</v>
      </c>
      <c r="N179" s="680"/>
      <c r="O179" s="1382"/>
      <c r="P179" s="1383"/>
      <c r="Q179" s="1383"/>
      <c r="R179" s="1383"/>
      <c r="S179" s="1383"/>
      <c r="T179" s="1383"/>
      <c r="U179" s="1383"/>
      <c r="V179" s="1383"/>
      <c r="W179" s="1384"/>
      <c r="X179" s="1096" t="s">
        <v>718</v>
      </c>
      <c r="Y179" s="682"/>
      <c r="Z179" s="682"/>
      <c r="AA179" s="682"/>
      <c r="AB179" s="682"/>
      <c r="AC179" s="682"/>
      <c r="AD179" s="682"/>
      <c r="AE179" s="682"/>
      <c r="AF179" s="682"/>
      <c r="AG179" s="682"/>
    </row>
    <row r="180" spans="1:47" s="650" customFormat="1" ht="23.6">
      <c r="A180" s="1311"/>
      <c r="B180" s="1311">
        <v>1</v>
      </c>
      <c r="C180" s="927"/>
      <c r="D180" s="927"/>
      <c r="E180" s="927"/>
      <c r="F180" s="927"/>
      <c r="G180" s="932"/>
      <c r="H180" s="929"/>
      <c r="I180" s="934"/>
      <c r="J180" s="919"/>
      <c r="K180" s="918"/>
      <c r="L180" s="687" t="str">
        <f>mergeValue(A180) &amp;"."&amp; mergeValue(B180)</f>
        <v>1.1</v>
      </c>
      <c r="M180" s="657" t="s">
        <v>15</v>
      </c>
      <c r="N180" s="680"/>
      <c r="O180" s="1382"/>
      <c r="P180" s="1383"/>
      <c r="Q180" s="1383"/>
      <c r="R180" s="1383"/>
      <c r="S180" s="1383"/>
      <c r="T180" s="1383"/>
      <c r="U180" s="1383"/>
      <c r="V180" s="1383"/>
      <c r="W180" s="1384"/>
      <c r="X180" s="1096" t="s">
        <v>459</v>
      </c>
      <c r="Y180" s="682"/>
      <c r="Z180" s="682"/>
      <c r="AA180" s="682"/>
      <c r="AB180" s="682"/>
      <c r="AC180" s="682"/>
      <c r="AD180" s="682"/>
      <c r="AE180" s="682"/>
      <c r="AF180" s="682"/>
      <c r="AG180" s="682"/>
    </row>
    <row r="181" spans="1:47" s="650" customFormat="1" ht="23.6">
      <c r="A181" s="1311"/>
      <c r="B181" s="1311"/>
      <c r="C181" s="1311">
        <v>1</v>
      </c>
      <c r="D181" s="927"/>
      <c r="E181" s="927"/>
      <c r="F181" s="927"/>
      <c r="G181" s="932"/>
      <c r="H181" s="929"/>
      <c r="I181" s="935"/>
      <c r="J181" s="919"/>
      <c r="K181" s="918"/>
      <c r="L181" s="687" t="str">
        <f>mergeValue(A181) &amp;"."&amp; mergeValue(B181)&amp;"."&amp; mergeValue(C181)</f>
        <v>1.1.1</v>
      </c>
      <c r="M181" s="658" t="s">
        <v>7</v>
      </c>
      <c r="N181" s="680"/>
      <c r="O181" s="1382"/>
      <c r="P181" s="1383"/>
      <c r="Q181" s="1383"/>
      <c r="R181" s="1383"/>
      <c r="S181" s="1383"/>
      <c r="T181" s="1383"/>
      <c r="U181" s="1383"/>
      <c r="V181" s="1383"/>
      <c r="W181" s="1384"/>
      <c r="X181" s="1096" t="s">
        <v>600</v>
      </c>
      <c r="Y181" s="682"/>
      <c r="Z181" s="682"/>
      <c r="AA181" s="682"/>
      <c r="AB181" s="682"/>
      <c r="AC181" s="682"/>
      <c r="AD181" s="682"/>
      <c r="AE181" s="682"/>
      <c r="AF181" s="682"/>
      <c r="AG181" s="682"/>
    </row>
    <row r="182" spans="1:47" s="650" customFormat="1" ht="23.6">
      <c r="A182" s="1311"/>
      <c r="B182" s="1311"/>
      <c r="C182" s="1311"/>
      <c r="D182" s="1311">
        <v>1</v>
      </c>
      <c r="E182" s="927"/>
      <c r="F182" s="927"/>
      <c r="G182" s="932"/>
      <c r="H182" s="929"/>
      <c r="I182" s="935"/>
      <c r="J182" s="933"/>
      <c r="K182" s="918"/>
      <c r="L182" s="687" t="str">
        <f>mergeValue(A182) &amp;"."&amp; mergeValue(B182)&amp;"."&amp; mergeValue(C182)&amp;"."&amp; mergeValue(D182)</f>
        <v>1.1.1.1</v>
      </c>
      <c r="M182" s="659" t="s">
        <v>21</v>
      </c>
      <c r="N182" s="680"/>
      <c r="O182" s="1382"/>
      <c r="P182" s="1383"/>
      <c r="Q182" s="1383"/>
      <c r="R182" s="1383"/>
      <c r="S182" s="1383"/>
      <c r="T182" s="1383"/>
      <c r="U182" s="1383"/>
      <c r="V182" s="1383"/>
      <c r="W182" s="1384"/>
      <c r="X182" s="967" t="s">
        <v>623</v>
      </c>
      <c r="Y182" s="682"/>
      <c r="Z182" s="682"/>
      <c r="AA182" s="682"/>
      <c r="AB182" s="682"/>
      <c r="AC182" s="682"/>
      <c r="AD182" s="682"/>
      <c r="AE182" s="682"/>
      <c r="AF182" s="682"/>
      <c r="AG182" s="682"/>
    </row>
    <row r="183" spans="1:47" s="650" customFormat="1" ht="56.3" customHeight="1">
      <c r="A183" s="1311"/>
      <c r="B183" s="1311"/>
      <c r="C183" s="1311"/>
      <c r="D183" s="1311"/>
      <c r="E183" s="927">
        <v>1</v>
      </c>
      <c r="F183" s="927"/>
      <c r="G183" s="932"/>
      <c r="H183" s="929"/>
      <c r="I183" s="935"/>
      <c r="J183" s="933"/>
      <c r="K183" s="923"/>
      <c r="L183" s="687" t="str">
        <f>mergeValue(A183) &amp;"."&amp; mergeValue(B183)&amp;"."&amp; mergeValue(C183)&amp;"."&amp; mergeValue(D183)&amp;"."&amp; mergeValue(E183)</f>
        <v>1.1.1.1.1</v>
      </c>
      <c r="M183" s="1018"/>
      <c r="N183" s="655"/>
      <c r="O183" s="1020"/>
      <c r="P183" s="1021"/>
      <c r="Q183" s="637"/>
      <c r="R183" s="637"/>
      <c r="S183" s="1037"/>
      <c r="T183" s="618" t="s">
        <v>83</v>
      </c>
      <c r="U183" s="1037"/>
      <c r="V183" s="618" t="s">
        <v>83</v>
      </c>
      <c r="W183" s="689"/>
      <c r="X183" s="1281" t="s">
        <v>748</v>
      </c>
      <c r="Y183" s="682" t="str">
        <f>strCheckDateTwo(N183:W183)</f>
        <v/>
      </c>
      <c r="Z183" s="682"/>
      <c r="AA183" s="682"/>
      <c r="AB183" s="682"/>
      <c r="AC183" s="682"/>
      <c r="AD183" s="682"/>
      <c r="AE183" s="682"/>
      <c r="AF183" s="682"/>
      <c r="AG183" s="682"/>
    </row>
    <row r="184" spans="1:47" s="650" customFormat="1" ht="14.25" hidden="1" customHeight="1">
      <c r="A184" s="1311"/>
      <c r="B184" s="1311"/>
      <c r="C184" s="1311"/>
      <c r="D184" s="1311"/>
      <c r="E184" s="927"/>
      <c r="F184" s="927"/>
      <c r="G184" s="932"/>
      <c r="H184" s="929"/>
      <c r="I184" s="935"/>
      <c r="J184" s="933"/>
      <c r="K184" s="923"/>
      <c r="L184" s="678"/>
      <c r="M184" s="665"/>
      <c r="N184" s="614"/>
      <c r="O184" s="614"/>
      <c r="P184" s="614"/>
      <c r="Q184" s="614"/>
      <c r="R184" s="681" t="str">
        <f>S183 &amp; "-" &amp; U183</f>
        <v>-</v>
      </c>
      <c r="S184" s="690"/>
      <c r="T184" s="683"/>
      <c r="U184" s="690"/>
      <c r="V184" s="614"/>
      <c r="W184" s="614"/>
      <c r="X184" s="1282"/>
      <c r="Y184" s="682"/>
      <c r="Z184" s="682"/>
      <c r="AA184" s="682"/>
      <c r="AB184" s="682"/>
      <c r="AC184" s="682"/>
      <c r="AD184" s="682"/>
      <c r="AE184" s="682"/>
      <c r="AF184" s="682"/>
      <c r="AG184" s="682"/>
    </row>
    <row r="185" spans="1:47" s="650" customFormat="1" ht="15.05" customHeight="1">
      <c r="A185" s="1311"/>
      <c r="B185" s="1311"/>
      <c r="C185" s="1311"/>
      <c r="D185" s="1311"/>
      <c r="E185" s="927"/>
      <c r="F185" s="927"/>
      <c r="G185" s="932"/>
      <c r="H185" s="929"/>
      <c r="I185" s="935"/>
      <c r="J185" s="933"/>
      <c r="K185" s="923"/>
      <c r="L185" s="653"/>
      <c r="M185" s="662" t="s">
        <v>5</v>
      </c>
      <c r="N185" s="660"/>
      <c r="O185" s="656"/>
      <c r="P185" s="656"/>
      <c r="Q185" s="656"/>
      <c r="R185" s="656"/>
      <c r="S185" s="672"/>
      <c r="T185" s="668"/>
      <c r="U185" s="667"/>
      <c r="V185" s="660"/>
      <c r="W185" s="660"/>
      <c r="X185" s="1283"/>
      <c r="Y185" s="682"/>
      <c r="Z185" s="682"/>
      <c r="AA185" s="682"/>
      <c r="AB185" s="682"/>
      <c r="AC185" s="682"/>
      <c r="AD185" s="682"/>
      <c r="AE185" s="682"/>
      <c r="AF185" s="682"/>
      <c r="AG185" s="682"/>
    </row>
    <row r="186" spans="1:47" s="649" customFormat="1" ht="15.05" customHeight="1">
      <c r="A186" s="1311"/>
      <c r="B186" s="1311"/>
      <c r="C186" s="1311"/>
      <c r="D186" s="931"/>
      <c r="E186" s="931"/>
      <c r="F186" s="931"/>
      <c r="G186" s="932"/>
      <c r="H186" s="931"/>
      <c r="I186" s="935"/>
      <c r="J186" s="921"/>
      <c r="K186" s="925"/>
      <c r="L186" s="653"/>
      <c r="M186" s="661" t="s">
        <v>16</v>
      </c>
      <c r="N186" s="660"/>
      <c r="O186" s="656"/>
      <c r="P186" s="656"/>
      <c r="Q186" s="656"/>
      <c r="R186" s="656"/>
      <c r="S186" s="672"/>
      <c r="T186" s="668"/>
      <c r="U186" s="667"/>
      <c r="V186" s="660"/>
      <c r="W186" s="668"/>
      <c r="X186" s="664"/>
      <c r="Y186" s="684"/>
      <c r="Z186" s="684"/>
      <c r="AA186" s="684"/>
      <c r="AB186" s="684"/>
      <c r="AC186" s="684"/>
      <c r="AD186" s="684"/>
      <c r="AE186" s="684"/>
      <c r="AF186" s="684"/>
      <c r="AG186" s="684"/>
    </row>
    <row r="187" spans="1:47" s="649" customFormat="1" ht="15.05" customHeight="1">
      <c r="A187" s="1311"/>
      <c r="B187" s="1311"/>
      <c r="C187" s="931"/>
      <c r="D187" s="931"/>
      <c r="E187" s="931"/>
      <c r="F187" s="931"/>
      <c r="G187" s="932"/>
      <c r="H187" s="931"/>
      <c r="I187" s="926"/>
      <c r="J187" s="921"/>
      <c r="K187" s="925"/>
      <c r="L187" s="653"/>
      <c r="M187" s="660" t="s">
        <v>17</v>
      </c>
      <c r="N187" s="660"/>
      <c r="O187" s="656"/>
      <c r="P187" s="656"/>
      <c r="Q187" s="656"/>
      <c r="R187" s="656"/>
      <c r="S187" s="672"/>
      <c r="T187" s="668"/>
      <c r="U187" s="667"/>
      <c r="V187" s="660"/>
      <c r="W187" s="668"/>
      <c r="X187" s="664"/>
      <c r="Y187" s="684"/>
      <c r="Z187" s="684"/>
      <c r="AA187" s="684"/>
      <c r="AB187" s="684"/>
      <c r="AC187" s="684"/>
      <c r="AD187" s="684"/>
      <c r="AE187" s="684"/>
      <c r="AF187" s="684"/>
      <c r="AG187" s="684"/>
    </row>
    <row r="188" spans="1:47" s="649" customFormat="1" ht="15.05" customHeight="1">
      <c r="A188" s="1311"/>
      <c r="B188" s="931"/>
      <c r="C188" s="931"/>
      <c r="D188" s="931"/>
      <c r="E188" s="931"/>
      <c r="F188" s="931"/>
      <c r="G188" s="932"/>
      <c r="H188" s="931"/>
      <c r="I188" s="926"/>
      <c r="J188" s="921"/>
      <c r="K188" s="925"/>
      <c r="L188" s="653"/>
      <c r="M188" s="663" t="s">
        <v>18</v>
      </c>
      <c r="N188" s="660"/>
      <c r="O188" s="656"/>
      <c r="P188" s="656"/>
      <c r="Q188" s="656"/>
      <c r="R188" s="656"/>
      <c r="S188" s="672"/>
      <c r="T188" s="668"/>
      <c r="U188" s="667"/>
      <c r="V188" s="660"/>
      <c r="W188" s="668"/>
      <c r="X188" s="664"/>
      <c r="Y188" s="684"/>
      <c r="Z188" s="684"/>
      <c r="AA188" s="684"/>
      <c r="AB188" s="684"/>
      <c r="AC188" s="684"/>
      <c r="AD188" s="684"/>
      <c r="AE188" s="684"/>
      <c r="AF188" s="684"/>
      <c r="AG188" s="684"/>
    </row>
    <row r="189" spans="1:47" s="649" customFormat="1" ht="15.05" customHeight="1">
      <c r="A189" s="917"/>
      <c r="B189" s="917"/>
      <c r="C189" s="917"/>
      <c r="D189" s="917"/>
      <c r="E189" s="917"/>
      <c r="F189" s="917"/>
      <c r="G189" s="924"/>
      <c r="H189" s="925"/>
      <c r="I189" s="920"/>
      <c r="J189" s="921"/>
      <c r="K189" s="917"/>
      <c r="L189" s="653"/>
      <c r="M189" s="669" t="s">
        <v>308</v>
      </c>
      <c r="N189" s="660"/>
      <c r="O189" s="656"/>
      <c r="P189" s="656"/>
      <c r="Q189" s="656"/>
      <c r="R189" s="656"/>
      <c r="S189" s="672"/>
      <c r="T189" s="668"/>
      <c r="U189" s="667"/>
      <c r="V189" s="660"/>
      <c r="W189" s="668"/>
      <c r="X189" s="664"/>
      <c r="Y189" s="684"/>
      <c r="Z189" s="684"/>
      <c r="AA189" s="684"/>
      <c r="AB189" s="684"/>
      <c r="AC189" s="684"/>
      <c r="AD189" s="684"/>
      <c r="AE189" s="684"/>
      <c r="AF189" s="684"/>
      <c r="AG189" s="684"/>
    </row>
    <row r="190" spans="1:47" ht="15.05" customHeight="1">
      <c r="G190" s="149"/>
      <c r="H190" s="150"/>
      <c r="I190" s="150"/>
      <c r="J190" s="8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96"/>
      <c r="AM190" s="196"/>
      <c r="AN190" s="196"/>
      <c r="AO190" s="196"/>
      <c r="AP190" s="196"/>
      <c r="AQ190" s="196"/>
      <c r="AR190" s="196"/>
      <c r="AS190" s="196"/>
      <c r="AT190" s="196"/>
      <c r="AU190" s="196"/>
    </row>
    <row r="191" spans="1:47" s="34" customFormat="1" ht="17.2" customHeight="1">
      <c r="G191" s="34" t="s">
        <v>12</v>
      </c>
      <c r="I191" s="34" t="s">
        <v>208</v>
      </c>
      <c r="T191" s="151"/>
    </row>
    <row r="192" spans="1:47" ht="17.2" customHeight="1">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row>
    <row r="193" spans="1:46" s="650" customFormat="1" ht="23.6">
      <c r="A193" s="1311">
        <v>1</v>
      </c>
      <c r="B193" s="962"/>
      <c r="C193" s="962"/>
      <c r="D193" s="962"/>
      <c r="E193" s="962"/>
      <c r="F193" s="955"/>
      <c r="G193" s="961"/>
      <c r="H193" s="961"/>
      <c r="I193" s="943"/>
      <c r="J193" s="942"/>
      <c r="K193" s="942"/>
      <c r="L193" s="687">
        <f>mergeValue(A193)</f>
        <v>1</v>
      </c>
      <c r="M193" s="609" t="s">
        <v>19</v>
      </c>
      <c r="N193" s="1414"/>
      <c r="O193" s="1415"/>
      <c r="P193" s="1415"/>
      <c r="Q193" s="1415"/>
      <c r="R193" s="1415"/>
      <c r="S193" s="1415"/>
      <c r="T193" s="1415"/>
      <c r="U193" s="1415"/>
      <c r="V193" s="1415"/>
      <c r="W193" s="1415"/>
      <c r="X193" s="1415"/>
      <c r="Y193" s="1415"/>
      <c r="Z193" s="1415"/>
      <c r="AA193" s="1415"/>
      <c r="AB193" s="1415"/>
      <c r="AC193" s="1415"/>
      <c r="AD193" s="1415"/>
      <c r="AE193" s="1415"/>
      <c r="AF193" s="1416"/>
      <c r="AG193" s="1096" t="s">
        <v>718</v>
      </c>
      <c r="AH193" s="682"/>
      <c r="AI193" s="682"/>
      <c r="AJ193" s="682"/>
      <c r="AK193" s="682"/>
      <c r="AL193" s="682"/>
      <c r="AM193" s="682"/>
      <c r="AN193" s="682"/>
      <c r="AO193" s="682"/>
      <c r="AP193" s="682"/>
      <c r="AQ193" s="682"/>
      <c r="AR193" s="682"/>
    </row>
    <row r="194" spans="1:46" s="650" customFormat="1" ht="23.6">
      <c r="A194" s="1311"/>
      <c r="B194" s="1311">
        <v>1</v>
      </c>
      <c r="C194" s="962"/>
      <c r="D194" s="962"/>
      <c r="E194" s="962"/>
      <c r="F194" s="955"/>
      <c r="G194" s="964"/>
      <c r="H194" s="965"/>
      <c r="I194" s="944"/>
      <c r="J194" s="939"/>
      <c r="K194" s="937"/>
      <c r="L194" s="687" t="str">
        <f>mergeValue(A194) &amp;"."&amp; mergeValue(B194)</f>
        <v>1.1</v>
      </c>
      <c r="M194" s="657" t="s">
        <v>15</v>
      </c>
      <c r="N194" s="1379"/>
      <c r="O194" s="1380"/>
      <c r="P194" s="1380"/>
      <c r="Q194" s="1380"/>
      <c r="R194" s="1380"/>
      <c r="S194" s="1380"/>
      <c r="T194" s="1380"/>
      <c r="U194" s="1380"/>
      <c r="V194" s="1380"/>
      <c r="W194" s="1380"/>
      <c r="X194" s="1380"/>
      <c r="Y194" s="1380"/>
      <c r="Z194" s="1380"/>
      <c r="AA194" s="1380"/>
      <c r="AB194" s="1380"/>
      <c r="AC194" s="1380"/>
      <c r="AD194" s="1380"/>
      <c r="AE194" s="1380"/>
      <c r="AF194" s="1381"/>
      <c r="AG194" s="1096" t="s">
        <v>459</v>
      </c>
      <c r="AH194" s="682"/>
      <c r="AI194" s="682"/>
      <c r="AJ194" s="682"/>
      <c r="AK194" s="682"/>
      <c r="AL194" s="682"/>
      <c r="AM194" s="682"/>
      <c r="AN194" s="682"/>
      <c r="AO194" s="682"/>
      <c r="AP194" s="682"/>
      <c r="AQ194" s="682"/>
      <c r="AR194" s="682"/>
    </row>
    <row r="195" spans="1:46" s="650" customFormat="1" ht="23.6">
      <c r="A195" s="1311"/>
      <c r="B195" s="1311"/>
      <c r="C195" s="1311">
        <v>1</v>
      </c>
      <c r="D195" s="962"/>
      <c r="E195" s="962"/>
      <c r="F195" s="955"/>
      <c r="G195" s="964"/>
      <c r="H195" s="965"/>
      <c r="I195" s="944"/>
      <c r="J195" s="939"/>
      <c r="K195" s="937"/>
      <c r="L195" s="687" t="str">
        <f>mergeValue(A195) &amp;"."&amp; mergeValue(B195)&amp;"."&amp; mergeValue(C195)</f>
        <v>1.1.1</v>
      </c>
      <c r="M195" s="658" t="s">
        <v>7</v>
      </c>
      <c r="N195" s="1379"/>
      <c r="O195" s="1380"/>
      <c r="P195" s="1380"/>
      <c r="Q195" s="1380"/>
      <c r="R195" s="1380"/>
      <c r="S195" s="1380"/>
      <c r="T195" s="1380"/>
      <c r="U195" s="1380"/>
      <c r="V195" s="1380"/>
      <c r="W195" s="1380"/>
      <c r="X195" s="1380"/>
      <c r="Y195" s="1380"/>
      <c r="Z195" s="1380"/>
      <c r="AA195" s="1380"/>
      <c r="AB195" s="1380"/>
      <c r="AC195" s="1380"/>
      <c r="AD195" s="1380"/>
      <c r="AE195" s="1380"/>
      <c r="AF195" s="1381"/>
      <c r="AG195" s="1096" t="s">
        <v>600</v>
      </c>
      <c r="AH195" s="682"/>
      <c r="AI195" s="682"/>
      <c r="AJ195" s="682"/>
      <c r="AK195" s="682"/>
      <c r="AL195" s="682"/>
      <c r="AM195" s="682"/>
      <c r="AN195" s="682"/>
      <c r="AO195" s="682"/>
      <c r="AP195" s="682"/>
      <c r="AQ195" s="682"/>
      <c r="AR195" s="682"/>
    </row>
    <row r="196" spans="1:46" s="650" customFormat="1" ht="15.05" customHeight="1">
      <c r="A196" s="1311"/>
      <c r="B196" s="1311"/>
      <c r="C196" s="1311"/>
      <c r="D196" s="1311">
        <v>1</v>
      </c>
      <c r="E196" s="962"/>
      <c r="F196" s="955"/>
      <c r="G196" s="964"/>
      <c r="H196" s="965"/>
      <c r="I196" s="944"/>
      <c r="J196" s="939"/>
      <c r="K196" s="937"/>
      <c r="L196" s="687" t="str">
        <f>mergeValue(A196) &amp;"."&amp; mergeValue(B196)&amp;"."&amp; mergeValue(C196)&amp;"."&amp; mergeValue(D196)</f>
        <v>1.1.1.1</v>
      </c>
      <c r="M196" s="659" t="s">
        <v>21</v>
      </c>
      <c r="N196" s="1379"/>
      <c r="O196" s="1380"/>
      <c r="P196" s="1380"/>
      <c r="Q196" s="1380"/>
      <c r="R196" s="1380"/>
      <c r="S196" s="1380"/>
      <c r="T196" s="1380"/>
      <c r="U196" s="1380"/>
      <c r="V196" s="1380"/>
      <c r="W196" s="1380"/>
      <c r="X196" s="1380"/>
      <c r="Y196" s="1380"/>
      <c r="Z196" s="1380"/>
      <c r="AA196" s="1380"/>
      <c r="AB196" s="1380"/>
      <c r="AC196" s="1380"/>
      <c r="AD196" s="1380"/>
      <c r="AE196" s="1380"/>
      <c r="AF196" s="1381"/>
      <c r="AG196" s="1096" t="s">
        <v>623</v>
      </c>
      <c r="AH196" s="682"/>
      <c r="AI196" s="682"/>
      <c r="AJ196" s="682"/>
      <c r="AK196" s="682"/>
      <c r="AL196" s="682"/>
      <c r="AM196" s="682"/>
      <c r="AN196" s="682"/>
      <c r="AO196" s="682"/>
      <c r="AP196" s="682"/>
      <c r="AQ196" s="682"/>
      <c r="AR196" s="682"/>
    </row>
    <row r="197" spans="1:46" s="650" customFormat="1" ht="17.2" customHeight="1">
      <c r="A197" s="1311"/>
      <c r="B197" s="1311"/>
      <c r="C197" s="1311"/>
      <c r="D197" s="1311"/>
      <c r="E197" s="1311">
        <v>1</v>
      </c>
      <c r="F197" s="955"/>
      <c r="G197" s="964"/>
      <c r="H197" s="965"/>
      <c r="I197" s="966"/>
      <c r="J197" s="956"/>
      <c r="K197" s="1224"/>
      <c r="L197" s="1347" t="str">
        <f>mergeValue(A197) &amp;"."&amp; mergeValue(B197)&amp;"."&amp; mergeValue(C197)&amp;"."&amp; mergeValue(D197)&amp;"."&amp; mergeValue(E197)</f>
        <v>1.1.1.1.1</v>
      </c>
      <c r="M197" s="1348"/>
      <c r="N197" s="1307" t="s">
        <v>83</v>
      </c>
      <c r="O197" s="1342"/>
      <c r="P197" s="1338">
        <v>1</v>
      </c>
      <c r="Q197" s="1389"/>
      <c r="R197" s="1307" t="s">
        <v>83</v>
      </c>
      <c r="S197" s="1342"/>
      <c r="T197" s="1338">
        <v>1</v>
      </c>
      <c r="U197" s="1389"/>
      <c r="V197" s="1307" t="s">
        <v>83</v>
      </c>
      <c r="W197" s="665"/>
      <c r="X197" s="654">
        <v>1</v>
      </c>
      <c r="Y197" s="1041"/>
      <c r="Z197" s="637"/>
      <c r="AA197" s="637"/>
      <c r="AB197" s="1317"/>
      <c r="AC197" s="1307" t="s">
        <v>83</v>
      </c>
      <c r="AD197" s="1317"/>
      <c r="AE197" s="1307" t="s">
        <v>83</v>
      </c>
      <c r="AF197" s="679"/>
      <c r="AG197" s="1335" t="s">
        <v>622</v>
      </c>
      <c r="AH197" s="682" t="str">
        <f>strCheckDate(Z198:AF198)</f>
        <v/>
      </c>
      <c r="AI197" s="685" t="str">
        <f>IF(AND(COUNTIF(AJ192:AJ192,AJ197)&gt;1,AJ197&lt;&gt;""),"ErrUnique:HasDoubleConn","")</f>
        <v/>
      </c>
      <c r="AJ197" s="685"/>
      <c r="AK197" s="685"/>
      <c r="AL197" s="685"/>
      <c r="AM197" s="685"/>
      <c r="AN197" s="685"/>
      <c r="AO197" s="682"/>
      <c r="AP197" s="682"/>
      <c r="AQ197" s="682"/>
      <c r="AR197" s="682"/>
    </row>
    <row r="198" spans="1:46" s="650" customFormat="1" ht="17.2" customHeight="1">
      <c r="A198" s="1311"/>
      <c r="B198" s="1311"/>
      <c r="C198" s="1311"/>
      <c r="D198" s="1311"/>
      <c r="E198" s="1311"/>
      <c r="F198" s="955"/>
      <c r="G198" s="964"/>
      <c r="H198" s="965"/>
      <c r="I198" s="966"/>
      <c r="J198" s="956"/>
      <c r="K198" s="1224"/>
      <c r="L198" s="1347"/>
      <c r="M198" s="1348"/>
      <c r="N198" s="1307"/>
      <c r="O198" s="1342"/>
      <c r="P198" s="1338"/>
      <c r="Q198" s="1389"/>
      <c r="R198" s="1307"/>
      <c r="S198" s="1342"/>
      <c r="T198" s="1338"/>
      <c r="U198" s="1389"/>
      <c r="V198" s="1307"/>
      <c r="W198" s="688"/>
      <c r="X198" s="669"/>
      <c r="Y198" s="669"/>
      <c r="Z198" s="671"/>
      <c r="AA198" s="571" t="str">
        <f>AB197 &amp; "-" &amp; AD197</f>
        <v>-</v>
      </c>
      <c r="AB198" s="1306"/>
      <c r="AC198" s="1307"/>
      <c r="AD198" s="1306"/>
      <c r="AE198" s="1307"/>
      <c r="AF198" s="638"/>
      <c r="AG198" s="1336"/>
      <c r="AH198" s="682"/>
      <c r="AI198" s="685"/>
      <c r="AJ198" s="685"/>
      <c r="AK198" s="685"/>
      <c r="AL198" s="685"/>
      <c r="AM198" s="685"/>
      <c r="AN198" s="685"/>
      <c r="AO198" s="682"/>
      <c r="AP198" s="682"/>
      <c r="AQ198" s="682"/>
      <c r="AR198" s="682"/>
    </row>
    <row r="199" spans="1:46" s="650" customFormat="1" ht="17.2" customHeight="1">
      <c r="A199" s="1311"/>
      <c r="B199" s="1311"/>
      <c r="C199" s="1311"/>
      <c r="D199" s="1311"/>
      <c r="E199" s="1311"/>
      <c r="F199" s="955"/>
      <c r="G199" s="964"/>
      <c r="H199" s="965"/>
      <c r="I199" s="966"/>
      <c r="J199" s="956"/>
      <c r="K199" s="1224"/>
      <c r="L199" s="1347"/>
      <c r="M199" s="1348"/>
      <c r="N199" s="1307"/>
      <c r="O199" s="1342"/>
      <c r="P199" s="1338"/>
      <c r="Q199" s="1389"/>
      <c r="R199" s="1307"/>
      <c r="S199" s="570"/>
      <c r="T199" s="663"/>
      <c r="U199" s="669"/>
      <c r="V199" s="670"/>
      <c r="W199" s="670"/>
      <c r="X199" s="670"/>
      <c r="Y199" s="670"/>
      <c r="Z199" s="671"/>
      <c r="AA199" s="671"/>
      <c r="AB199" s="672"/>
      <c r="AC199" s="668"/>
      <c r="AD199" s="668"/>
      <c r="AE199" s="672"/>
      <c r="AF199" s="668"/>
      <c r="AG199" s="1336"/>
      <c r="AH199" s="682"/>
      <c r="AI199" s="685"/>
      <c r="AJ199" s="685"/>
      <c r="AK199" s="685"/>
      <c r="AL199" s="685"/>
      <c r="AM199" s="685"/>
      <c r="AN199" s="685"/>
      <c r="AO199" s="682"/>
      <c r="AP199" s="682"/>
      <c r="AQ199" s="682"/>
      <c r="AR199" s="682"/>
    </row>
    <row r="200" spans="1:46" s="650" customFormat="1" ht="17.2" customHeight="1">
      <c r="A200" s="1311"/>
      <c r="B200" s="1311"/>
      <c r="C200" s="1311"/>
      <c r="D200" s="1311"/>
      <c r="E200" s="1311"/>
      <c r="F200" s="955"/>
      <c r="G200" s="964"/>
      <c r="H200" s="965"/>
      <c r="I200" s="966"/>
      <c r="J200" s="956"/>
      <c r="K200" s="1224"/>
      <c r="L200" s="1347"/>
      <c r="M200" s="1348"/>
      <c r="N200" s="1307"/>
      <c r="O200" s="673"/>
      <c r="P200" s="675"/>
      <c r="Q200" s="674"/>
      <c r="R200" s="670"/>
      <c r="S200" s="670"/>
      <c r="T200" s="670"/>
      <c r="U200" s="670"/>
      <c r="V200" s="670"/>
      <c r="W200" s="670"/>
      <c r="X200" s="670"/>
      <c r="Y200" s="670"/>
      <c r="Z200" s="671"/>
      <c r="AA200" s="671"/>
      <c r="AB200" s="672"/>
      <c r="AC200" s="668"/>
      <c r="AD200" s="668"/>
      <c r="AE200" s="672"/>
      <c r="AF200" s="668"/>
      <c r="AG200" s="1336"/>
      <c r="AH200" s="682"/>
      <c r="AI200" s="685"/>
      <c r="AJ200" s="685"/>
      <c r="AK200" s="685"/>
      <c r="AL200" s="685"/>
      <c r="AM200" s="685"/>
      <c r="AN200" s="685"/>
      <c r="AO200" s="682"/>
      <c r="AP200" s="682"/>
      <c r="AQ200" s="682"/>
      <c r="AR200" s="682"/>
    </row>
    <row r="201" spans="1:46" s="649" customFormat="1" ht="15.05" customHeight="1">
      <c r="A201" s="1311"/>
      <c r="B201" s="1311"/>
      <c r="C201" s="1311"/>
      <c r="D201" s="1311"/>
      <c r="E201" s="963"/>
      <c r="F201" s="957"/>
      <c r="G201" s="959"/>
      <c r="H201" s="957"/>
      <c r="I201" s="966"/>
      <c r="J201" s="956"/>
      <c r="K201" s="950"/>
      <c r="L201" s="653"/>
      <c r="M201" s="662" t="s">
        <v>5</v>
      </c>
      <c r="N201" s="662"/>
      <c r="O201" s="662"/>
      <c r="P201" s="662"/>
      <c r="Q201" s="662"/>
      <c r="R201" s="662"/>
      <c r="S201" s="662"/>
      <c r="T201" s="662"/>
      <c r="U201" s="662"/>
      <c r="V201" s="662"/>
      <c r="W201" s="662"/>
      <c r="X201" s="662"/>
      <c r="Y201" s="662"/>
      <c r="Z201" s="662"/>
      <c r="AA201" s="662"/>
      <c r="AB201" s="662"/>
      <c r="AC201" s="662"/>
      <c r="AD201" s="662"/>
      <c r="AE201" s="662"/>
      <c r="AF201" s="662"/>
      <c r="AG201" s="1337"/>
      <c r="AH201" s="684"/>
      <c r="AI201" s="684"/>
      <c r="AJ201" s="686"/>
      <c r="AK201" s="686"/>
      <c r="AL201" s="686"/>
      <c r="AM201" s="686"/>
      <c r="AN201" s="686"/>
      <c r="AO201" s="684"/>
      <c r="AP201" s="684"/>
      <c r="AQ201" s="684"/>
      <c r="AR201" s="684"/>
    </row>
    <row r="202" spans="1:46" s="649" customFormat="1" ht="15.05" customHeight="1">
      <c r="A202" s="1311"/>
      <c r="B202" s="1311"/>
      <c r="C202" s="1311"/>
      <c r="D202" s="963"/>
      <c r="E202" s="963"/>
      <c r="F202" s="957"/>
      <c r="G202" s="964"/>
      <c r="H202" s="957"/>
      <c r="I202" s="950"/>
      <c r="J202" s="941"/>
      <c r="K202" s="950"/>
      <c r="L202" s="653"/>
      <c r="M202" s="661" t="s">
        <v>16</v>
      </c>
      <c r="N202" s="661"/>
      <c r="O202" s="661"/>
      <c r="P202" s="661"/>
      <c r="Q202" s="661"/>
      <c r="R202" s="661"/>
      <c r="S202" s="661"/>
      <c r="T202" s="661"/>
      <c r="U202" s="661"/>
      <c r="V202" s="661"/>
      <c r="W202" s="661"/>
      <c r="X202" s="661"/>
      <c r="Y202" s="661"/>
      <c r="Z202" s="661"/>
      <c r="AA202" s="661"/>
      <c r="AB202" s="661"/>
      <c r="AC202" s="661"/>
      <c r="AD202" s="661"/>
      <c r="AE202" s="661"/>
      <c r="AF202" s="668"/>
      <c r="AG202" s="664"/>
      <c r="AH202" s="684"/>
      <c r="AI202" s="684"/>
      <c r="AJ202" s="686"/>
      <c r="AK202" s="686"/>
      <c r="AL202" s="686"/>
      <c r="AM202" s="686"/>
      <c r="AN202" s="686"/>
      <c r="AO202" s="684"/>
      <c r="AP202" s="684"/>
      <c r="AQ202" s="684"/>
      <c r="AR202" s="684"/>
    </row>
    <row r="203" spans="1:46" s="649" customFormat="1" ht="15.05" customHeight="1">
      <c r="A203" s="1311"/>
      <c r="B203" s="1311"/>
      <c r="C203" s="963"/>
      <c r="D203" s="963"/>
      <c r="E203" s="963"/>
      <c r="F203" s="957"/>
      <c r="G203" s="964"/>
      <c r="H203" s="957"/>
      <c r="I203" s="950"/>
      <c r="J203" s="941"/>
      <c r="K203" s="950"/>
      <c r="L203" s="653"/>
      <c r="M203" s="660" t="s">
        <v>17</v>
      </c>
      <c r="N203" s="660"/>
      <c r="O203" s="660"/>
      <c r="P203" s="660"/>
      <c r="Q203" s="660"/>
      <c r="R203" s="660"/>
      <c r="S203" s="660"/>
      <c r="T203" s="660"/>
      <c r="U203" s="660"/>
      <c r="V203" s="660"/>
      <c r="W203" s="660"/>
      <c r="X203" s="660"/>
      <c r="Y203" s="660"/>
      <c r="Z203" s="656"/>
      <c r="AA203" s="656"/>
      <c r="AB203" s="672"/>
      <c r="AC203" s="668"/>
      <c r="AD203" s="667"/>
      <c r="AE203" s="660"/>
      <c r="AF203" s="668"/>
      <c r="AG203" s="664"/>
      <c r="AH203" s="684"/>
      <c r="AI203" s="684"/>
      <c r="AJ203" s="684"/>
      <c r="AK203" s="684"/>
      <c r="AL203" s="684"/>
      <c r="AM203" s="684"/>
      <c r="AN203" s="684"/>
      <c r="AO203" s="684"/>
      <c r="AP203" s="684"/>
      <c r="AQ203" s="684"/>
      <c r="AR203" s="684"/>
    </row>
    <row r="204" spans="1:46" s="649" customFormat="1" ht="15.05" customHeight="1">
      <c r="A204" s="1311"/>
      <c r="B204" s="963"/>
      <c r="C204" s="963"/>
      <c r="D204" s="963"/>
      <c r="E204" s="963"/>
      <c r="F204" s="957"/>
      <c r="G204" s="964"/>
      <c r="H204" s="957"/>
      <c r="I204" s="950"/>
      <c r="J204" s="941"/>
      <c r="K204" s="950"/>
      <c r="L204" s="653"/>
      <c r="M204" s="663" t="s">
        <v>18</v>
      </c>
      <c r="N204" s="663"/>
      <c r="O204" s="663"/>
      <c r="P204" s="663"/>
      <c r="Q204" s="663"/>
      <c r="R204" s="663"/>
      <c r="S204" s="663"/>
      <c r="T204" s="663"/>
      <c r="U204" s="663"/>
      <c r="V204" s="663"/>
      <c r="W204" s="663"/>
      <c r="X204" s="663"/>
      <c r="Y204" s="663"/>
      <c r="Z204" s="656"/>
      <c r="AA204" s="656"/>
      <c r="AB204" s="672"/>
      <c r="AC204" s="668"/>
      <c r="AD204" s="667"/>
      <c r="AE204" s="660"/>
      <c r="AF204" s="668"/>
      <c r="AG204" s="664"/>
      <c r="AH204" s="684"/>
      <c r="AI204" s="684"/>
      <c r="AJ204" s="684"/>
      <c r="AK204" s="684"/>
      <c r="AL204" s="684"/>
      <c r="AM204" s="684"/>
      <c r="AN204" s="684"/>
      <c r="AO204" s="684"/>
      <c r="AP204" s="684"/>
      <c r="AQ204" s="684"/>
      <c r="AR204" s="684"/>
    </row>
    <row r="205" spans="1:46" s="649" customFormat="1" ht="15.05" customHeight="1">
      <c r="A205" s="936"/>
      <c r="B205" s="936"/>
      <c r="C205" s="936"/>
      <c r="D205" s="936"/>
      <c r="E205" s="936"/>
      <c r="F205" s="936"/>
      <c r="G205" s="949"/>
      <c r="H205" s="950"/>
      <c r="I205" s="940"/>
      <c r="J205" s="941"/>
      <c r="K205" s="936"/>
      <c r="L205" s="653"/>
      <c r="M205" s="669" t="s">
        <v>308</v>
      </c>
      <c r="N205" s="669"/>
      <c r="O205" s="669"/>
      <c r="P205" s="669"/>
      <c r="Q205" s="669"/>
      <c r="R205" s="669"/>
      <c r="S205" s="669"/>
      <c r="T205" s="669"/>
      <c r="U205" s="669"/>
      <c r="V205" s="669"/>
      <c r="W205" s="669"/>
      <c r="X205" s="669"/>
      <c r="Y205" s="669"/>
      <c r="Z205" s="656"/>
      <c r="AA205" s="656"/>
      <c r="AB205" s="672"/>
      <c r="AC205" s="668"/>
      <c r="AD205" s="667"/>
      <c r="AE205" s="660"/>
      <c r="AF205" s="668"/>
      <c r="AG205" s="664"/>
      <c r="AH205" s="684"/>
      <c r="AI205" s="684"/>
      <c r="AJ205" s="684"/>
      <c r="AK205" s="684"/>
      <c r="AL205" s="684"/>
      <c r="AM205" s="684"/>
      <c r="AN205" s="684"/>
      <c r="AO205" s="684"/>
      <c r="AP205" s="684"/>
      <c r="AQ205" s="684"/>
      <c r="AR205" s="684"/>
    </row>
    <row r="206" spans="1:46" ht="15.05" customHeight="1">
      <c r="G206" s="149"/>
      <c r="H206" s="150"/>
      <c r="I206" s="150"/>
      <c r="J206" s="8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96"/>
      <c r="AL206" s="196"/>
      <c r="AM206" s="196"/>
      <c r="AN206" s="196"/>
      <c r="AO206" s="196"/>
      <c r="AP206" s="196"/>
      <c r="AQ206" s="196"/>
      <c r="AR206" s="196"/>
      <c r="AS206" s="196"/>
      <c r="AT206" s="196"/>
    </row>
    <row r="207" spans="1:46" ht="15.05" customHeight="1">
      <c r="G207" s="149"/>
      <c r="H207" s="150"/>
      <c r="I207" s="150"/>
      <c r="J207" s="80"/>
      <c r="K207" s="150"/>
      <c r="L207" s="150"/>
      <c r="M207" s="150"/>
      <c r="N207" s="150"/>
      <c r="O207" s="150"/>
      <c r="P207" s="150"/>
      <c r="Q207" s="1313"/>
      <c r="R207" s="150"/>
      <c r="S207" s="150"/>
      <c r="T207" s="150"/>
      <c r="U207" s="1313"/>
      <c r="V207" s="150"/>
      <c r="W207" s="150"/>
      <c r="X207" s="150"/>
      <c r="Y207" s="1038"/>
      <c r="Z207" s="150"/>
      <c r="AA207" s="150"/>
      <c r="AB207" s="150"/>
      <c r="AC207" s="150"/>
      <c r="AD207" s="150"/>
      <c r="AE207" s="150"/>
      <c r="AF207" s="150"/>
      <c r="AG207" s="150"/>
      <c r="AH207" s="150"/>
      <c r="AI207" s="150"/>
      <c r="AJ207" s="150"/>
      <c r="AK207" s="196"/>
      <c r="AL207" s="196"/>
      <c r="AM207" s="196"/>
      <c r="AN207" s="196"/>
      <c r="AO207" s="196"/>
      <c r="AP207" s="196"/>
      <c r="AQ207" s="196"/>
      <c r="AR207" s="196"/>
      <c r="AS207" s="196"/>
      <c r="AT207" s="196"/>
    </row>
    <row r="208" spans="1:46" ht="15.05" customHeight="1">
      <c r="G208" s="149"/>
      <c r="H208" s="150"/>
      <c r="I208" s="150"/>
      <c r="J208" s="80"/>
      <c r="K208" s="150"/>
      <c r="L208" s="150"/>
      <c r="M208" s="150"/>
      <c r="N208" s="150"/>
      <c r="O208" s="150"/>
      <c r="P208" s="150"/>
      <c r="Q208" s="1313"/>
      <c r="R208" s="150"/>
      <c r="S208" s="150"/>
      <c r="T208" s="150"/>
      <c r="U208" s="1313"/>
      <c r="V208" s="150"/>
      <c r="W208" s="150"/>
      <c r="X208" s="150"/>
      <c r="Y208" s="150"/>
      <c r="Z208" s="150"/>
      <c r="AA208" s="150"/>
      <c r="AB208" s="150"/>
      <c r="AC208" s="150"/>
    </row>
    <row r="209" spans="1:83" ht="15.05" customHeight="1">
      <c r="G209" s="149"/>
      <c r="H209" s="150"/>
      <c r="I209" s="150"/>
      <c r="J209" s="80"/>
      <c r="K209" s="150"/>
      <c r="L209" s="150"/>
      <c r="M209" s="150"/>
      <c r="N209" s="150"/>
      <c r="O209" s="150"/>
      <c r="Q209" s="1313"/>
      <c r="V209" s="150"/>
      <c r="W209" s="150"/>
      <c r="X209" s="150"/>
      <c r="Z209" s="150"/>
      <c r="AA209" s="150"/>
      <c r="AB209" s="150"/>
      <c r="AC209" s="692"/>
      <c r="AD209" s="150"/>
    </row>
    <row r="210" spans="1:83" ht="15.05" customHeight="1">
      <c r="G210" s="149"/>
      <c r="H210" s="150"/>
      <c r="I210" s="150"/>
      <c r="J210" s="80"/>
      <c r="K210" s="150"/>
      <c r="L210" s="150"/>
      <c r="M210" s="150"/>
      <c r="N210" s="150"/>
      <c r="O210" s="150"/>
      <c r="Q210" s="216"/>
      <c r="Y210" s="150"/>
      <c r="Z210" s="150"/>
      <c r="AA210" s="150"/>
      <c r="AB210" s="150"/>
      <c r="AC210" s="150"/>
      <c r="AD210" s="150"/>
      <c r="AE210" s="150"/>
    </row>
    <row r="211" spans="1:83" ht="15.05" customHeight="1">
      <c r="A211" s="693"/>
      <c r="B211" s="693"/>
      <c r="C211" s="693"/>
      <c r="D211" s="693"/>
      <c r="E211" s="693"/>
      <c r="F211" s="693"/>
      <c r="G211" s="696"/>
      <c r="H211" s="697"/>
      <c r="I211" s="697"/>
      <c r="J211" s="694"/>
      <c r="K211" s="697"/>
      <c r="L211" s="697"/>
      <c r="M211" s="697"/>
      <c r="N211" s="1385" t="s">
        <v>84</v>
      </c>
      <c r="O211" s="1342"/>
      <c r="P211" s="1338">
        <v>1</v>
      </c>
      <c r="Q211" s="1386"/>
      <c r="R211" s="1307" t="s">
        <v>83</v>
      </c>
      <c r="S211" s="1412"/>
      <c r="T211" s="1387">
        <v>1</v>
      </c>
      <c r="U211" s="1314"/>
      <c r="V211" s="1307" t="s">
        <v>83</v>
      </c>
      <c r="W211" s="784"/>
      <c r="X211" s="700">
        <v>1</v>
      </c>
      <c r="Y211" s="1038"/>
      <c r="Z211" s="697"/>
      <c r="AA211" s="697"/>
      <c r="AB211" s="697"/>
      <c r="AC211" s="697"/>
      <c r="AD211" s="697"/>
      <c r="AE211" s="693"/>
      <c r="AF211" s="691"/>
      <c r="AG211" s="691"/>
      <c r="AH211" s="691"/>
      <c r="AI211" s="691"/>
      <c r="AJ211" s="691"/>
      <c r="AK211" s="691"/>
      <c r="AL211" s="691"/>
      <c r="AM211" s="691"/>
      <c r="AN211" s="691"/>
      <c r="AO211" s="691"/>
      <c r="AP211" s="691"/>
      <c r="AQ211" s="691"/>
      <c r="AR211" s="691"/>
      <c r="AS211" s="691"/>
      <c r="AT211" s="691"/>
      <c r="AU211" s="691"/>
      <c r="AV211" s="691"/>
      <c r="AW211" s="691"/>
      <c r="AX211" s="691"/>
      <c r="AY211" s="691"/>
      <c r="AZ211" s="691"/>
      <c r="BA211" s="691"/>
      <c r="BB211" s="691"/>
      <c r="BC211" s="691"/>
      <c r="BD211" s="691"/>
      <c r="BE211" s="691"/>
      <c r="BF211" s="691"/>
      <c r="BG211" s="691"/>
      <c r="BH211" s="691"/>
      <c r="BI211" s="691"/>
      <c r="BJ211" s="691"/>
      <c r="BK211" s="691"/>
      <c r="BL211" s="691"/>
      <c r="BM211" s="691"/>
      <c r="BN211" s="691"/>
      <c r="BO211" s="691"/>
      <c r="BP211" s="691"/>
      <c r="BQ211" s="691"/>
      <c r="BR211" s="691"/>
      <c r="BS211" s="691"/>
      <c r="BT211" s="691"/>
      <c r="BU211" s="691"/>
      <c r="BV211" s="691"/>
      <c r="BW211" s="691"/>
      <c r="BX211" s="691"/>
      <c r="BY211" s="691"/>
      <c r="BZ211" s="691"/>
      <c r="CA211" s="691"/>
      <c r="CB211" s="691"/>
      <c r="CC211" s="691"/>
      <c r="CD211" s="691"/>
      <c r="CE211" s="691"/>
    </row>
    <row r="212" spans="1:83" ht="15.05" customHeight="1">
      <c r="A212" s="693"/>
      <c r="B212" s="693"/>
      <c r="C212" s="693"/>
      <c r="D212" s="693"/>
      <c r="E212" s="693"/>
      <c r="F212" s="693"/>
      <c r="G212" s="696"/>
      <c r="H212" s="697"/>
      <c r="I212" s="697"/>
      <c r="J212" s="694"/>
      <c r="K212" s="697"/>
      <c r="L212" s="697"/>
      <c r="M212" s="697"/>
      <c r="N212" s="1385"/>
      <c r="O212" s="1342"/>
      <c r="P212" s="1338"/>
      <c r="Q212" s="1386"/>
      <c r="R212" s="1307"/>
      <c r="S212" s="1413"/>
      <c r="T212" s="1388"/>
      <c r="U212" s="1314"/>
      <c r="V212" s="1307"/>
      <c r="W212" s="698"/>
      <c r="X212" s="698"/>
      <c r="Y212" s="698" t="s">
        <v>627</v>
      </c>
      <c r="Z212" s="697"/>
      <c r="AA212" s="697"/>
      <c r="AB212" s="697"/>
      <c r="AC212" s="697"/>
      <c r="AD212" s="697"/>
      <c r="AE212" s="697"/>
      <c r="AF212" s="691"/>
      <c r="AG212" s="691"/>
      <c r="AH212" s="691"/>
      <c r="AI212" s="691"/>
      <c r="AJ212" s="691"/>
      <c r="AK212" s="691"/>
      <c r="AL212" s="691"/>
      <c r="AM212" s="691"/>
      <c r="AN212" s="691"/>
      <c r="AO212" s="691"/>
      <c r="AP212" s="691"/>
      <c r="AQ212" s="691"/>
      <c r="AR212" s="691"/>
      <c r="AS212" s="691"/>
      <c r="AT212" s="691"/>
      <c r="AU212" s="691"/>
      <c r="AV212" s="691"/>
      <c r="AW212" s="691"/>
      <c r="AX212" s="691"/>
      <c r="AY212" s="691"/>
      <c r="AZ212" s="691"/>
      <c r="BA212" s="691"/>
      <c r="BB212" s="691"/>
      <c r="BC212" s="691"/>
      <c r="BD212" s="691"/>
      <c r="BE212" s="691"/>
      <c r="BF212" s="691"/>
      <c r="BG212" s="691"/>
      <c r="BH212" s="691"/>
      <c r="BI212" s="691"/>
      <c r="BJ212" s="691"/>
      <c r="BK212" s="691"/>
      <c r="BL212" s="691"/>
      <c r="BM212" s="691"/>
      <c r="BN212" s="691"/>
      <c r="BO212" s="691"/>
      <c r="BP212" s="691"/>
      <c r="BQ212" s="691"/>
      <c r="BR212" s="691"/>
      <c r="BS212" s="691"/>
      <c r="BT212" s="691"/>
      <c r="BU212" s="691"/>
      <c r="BV212" s="691"/>
      <c r="BW212" s="691"/>
      <c r="BX212" s="691"/>
      <c r="BY212" s="691"/>
      <c r="BZ212" s="691"/>
      <c r="CA212" s="691"/>
      <c r="CB212" s="691"/>
      <c r="CC212" s="691"/>
      <c r="CD212" s="691"/>
      <c r="CE212" s="691"/>
    </row>
    <row r="213" spans="1:83" ht="15.05" customHeight="1">
      <c r="A213" s="693"/>
      <c r="B213" s="693"/>
      <c r="C213" s="693"/>
      <c r="D213" s="693"/>
      <c r="E213" s="693"/>
      <c r="F213" s="693"/>
      <c r="G213" s="696"/>
      <c r="H213" s="697"/>
      <c r="I213" s="697"/>
      <c r="J213" s="694"/>
      <c r="K213" s="697"/>
      <c r="L213" s="697"/>
      <c r="M213" s="697"/>
      <c r="N213" s="1385"/>
      <c r="O213" s="1342"/>
      <c r="P213" s="1338"/>
      <c r="Q213" s="1386"/>
      <c r="R213" s="1307"/>
      <c r="S213" s="695"/>
      <c r="T213" s="695"/>
      <c r="U213" s="698" t="s">
        <v>628</v>
      </c>
      <c r="V213" s="783"/>
      <c r="W213" s="699"/>
      <c r="X213" s="699"/>
      <c r="Y213" s="699"/>
      <c r="Z213" s="697"/>
      <c r="AA213" s="697"/>
      <c r="AB213" s="697"/>
      <c r="AC213" s="697"/>
      <c r="AD213" s="697"/>
      <c r="AE213" s="697"/>
      <c r="AF213" s="691"/>
      <c r="AG213" s="691"/>
      <c r="AH213" s="691"/>
      <c r="AI213" s="691"/>
      <c r="AJ213" s="691"/>
      <c r="AK213" s="691"/>
      <c r="AL213" s="691"/>
      <c r="AM213" s="691"/>
      <c r="AN213" s="691"/>
      <c r="AO213" s="691"/>
      <c r="AP213" s="691"/>
      <c r="AQ213" s="691"/>
      <c r="AR213" s="691"/>
      <c r="AS213" s="691"/>
      <c r="AT213" s="691"/>
      <c r="AU213" s="691"/>
      <c r="AV213" s="691"/>
      <c r="AW213" s="691"/>
      <c r="AX213" s="691"/>
      <c r="AY213" s="691"/>
      <c r="AZ213" s="691"/>
      <c r="BA213" s="691"/>
      <c r="BB213" s="691"/>
      <c r="BC213" s="691"/>
      <c r="BD213" s="691"/>
      <c r="BE213" s="691"/>
      <c r="BF213" s="691"/>
      <c r="BG213" s="691"/>
      <c r="BH213" s="691"/>
      <c r="BI213" s="691"/>
      <c r="BJ213" s="691"/>
      <c r="BK213" s="691"/>
      <c r="BL213" s="691"/>
      <c r="BM213" s="691"/>
      <c r="BN213" s="691"/>
      <c r="BO213" s="691"/>
      <c r="BP213" s="691"/>
      <c r="BQ213" s="691"/>
      <c r="BR213" s="691"/>
      <c r="BS213" s="691"/>
      <c r="BT213" s="691"/>
      <c r="BU213" s="691"/>
      <c r="BV213" s="691"/>
      <c r="BW213" s="691"/>
      <c r="BX213" s="691"/>
      <c r="BY213" s="691"/>
      <c r="BZ213" s="691"/>
      <c r="CA213" s="691"/>
      <c r="CB213" s="691"/>
      <c r="CC213" s="691"/>
      <c r="CD213" s="691"/>
      <c r="CE213" s="691"/>
    </row>
    <row r="214" spans="1:83" ht="15.05" customHeight="1">
      <c r="A214" s="693"/>
      <c r="B214" s="693"/>
      <c r="C214" s="693"/>
      <c r="D214" s="693"/>
      <c r="E214" s="693"/>
      <c r="F214" s="693"/>
      <c r="G214" s="696"/>
      <c r="H214" s="697"/>
      <c r="I214" s="697"/>
      <c r="J214" s="694"/>
      <c r="K214" s="697"/>
      <c r="L214" s="697"/>
      <c r="M214" s="697"/>
      <c r="N214" s="1307"/>
      <c r="O214" s="781"/>
      <c r="P214" s="781"/>
      <c r="Q214" s="782"/>
      <c r="R214" s="783"/>
      <c r="S214" s="699"/>
      <c r="T214" s="699"/>
      <c r="U214" s="699"/>
      <c r="V214" s="699"/>
      <c r="W214" s="699"/>
      <c r="X214" s="699"/>
      <c r="Y214" s="699"/>
      <c r="Z214" s="697"/>
      <c r="AA214" s="697"/>
      <c r="AB214" s="697"/>
      <c r="AC214" s="697"/>
      <c r="AD214" s="697"/>
      <c r="AE214" s="697"/>
      <c r="AF214" s="691"/>
      <c r="AG214" s="691"/>
      <c r="AH214" s="691"/>
      <c r="AI214" s="691"/>
      <c r="AJ214" s="691"/>
      <c r="AK214" s="691"/>
      <c r="AL214" s="691"/>
      <c r="AM214" s="691"/>
      <c r="AN214" s="691"/>
      <c r="AO214" s="691"/>
      <c r="AP214" s="691"/>
      <c r="AQ214" s="691"/>
      <c r="AR214" s="691"/>
      <c r="AS214" s="691"/>
      <c r="AT214" s="691"/>
      <c r="AU214" s="691"/>
      <c r="AV214" s="691"/>
      <c r="AW214" s="691"/>
      <c r="AX214" s="691"/>
      <c r="AY214" s="691"/>
      <c r="AZ214" s="691"/>
      <c r="BA214" s="691"/>
      <c r="BB214" s="691"/>
      <c r="BC214" s="691"/>
      <c r="BD214" s="691"/>
      <c r="BE214" s="691"/>
      <c r="BF214" s="691"/>
      <c r="BG214" s="691"/>
      <c r="BH214" s="691"/>
      <c r="BI214" s="691"/>
      <c r="BJ214" s="691"/>
      <c r="BK214" s="691"/>
      <c r="BL214" s="691"/>
      <c r="BM214" s="691"/>
      <c r="BN214" s="691"/>
      <c r="BO214" s="691"/>
      <c r="BP214" s="691"/>
      <c r="BQ214" s="691"/>
      <c r="BR214" s="691"/>
      <c r="BS214" s="691"/>
      <c r="BT214" s="691"/>
      <c r="BU214" s="691"/>
      <c r="BV214" s="691"/>
      <c r="BW214" s="691"/>
      <c r="BX214" s="691"/>
      <c r="BY214" s="691"/>
      <c r="BZ214" s="691"/>
      <c r="CA214" s="691"/>
      <c r="CB214" s="691"/>
      <c r="CC214" s="691"/>
      <c r="CD214" s="691"/>
      <c r="CE214" s="691"/>
    </row>
    <row r="216" spans="1:83" s="35" customFormat="1" ht="17.2" customHeight="1">
      <c r="A216" s="92"/>
      <c r="B216" s="92"/>
      <c r="C216" s="81"/>
      <c r="D216" s="144"/>
      <c r="E216" s="163"/>
      <c r="F216" s="165"/>
      <c r="G216" s="165"/>
      <c r="H216" s="164"/>
      <c r="I216" s="164"/>
      <c r="J216" s="164"/>
      <c r="K216" s="164"/>
      <c r="L216" s="164"/>
      <c r="M216" s="164"/>
      <c r="N216" s="164"/>
      <c r="O216" s="164"/>
      <c r="P216" s="164"/>
      <c r="Q216" s="164"/>
      <c r="R216" s="164"/>
      <c r="S216" s="164"/>
      <c r="T216" s="146"/>
      <c r="U216" s="146"/>
      <c r="V216" s="146"/>
      <c r="W216" s="166"/>
      <c r="X216" s="166"/>
    </row>
    <row r="217" spans="1:83" s="704" customFormat="1" ht="18.850000000000001" customHeight="1">
      <c r="X217" s="684"/>
      <c r="Y217" s="684"/>
      <c r="Z217" s="684"/>
      <c r="AA217" s="684"/>
      <c r="AB217" s="684"/>
      <c r="AC217" s="684"/>
      <c r="AD217" s="684"/>
      <c r="AE217" s="684"/>
      <c r="AF217" s="684"/>
      <c r="AG217" s="684"/>
      <c r="AH217" s="684"/>
      <c r="AI217" s="684"/>
      <c r="AJ217" s="684"/>
    </row>
    <row r="218" spans="1:83" s="34" customFormat="1" ht="17.2" customHeight="1">
      <c r="G218" s="34" t="s">
        <v>12</v>
      </c>
      <c r="I218" s="34" t="s">
        <v>652</v>
      </c>
      <c r="V218" s="151"/>
      <c r="X218" s="208"/>
      <c r="Y218" s="208"/>
      <c r="Z218" s="208"/>
      <c r="AA218" s="208"/>
      <c r="AB218" s="208"/>
      <c r="AC218" s="208"/>
      <c r="AD218" s="208"/>
      <c r="AE218" s="208"/>
      <c r="AF218" s="208"/>
      <c r="AG218" s="208"/>
      <c r="AH218" s="208"/>
      <c r="AI218" s="208"/>
      <c r="AJ218" s="208"/>
    </row>
    <row r="219" spans="1:83" s="704" customFormat="1" ht="17.2" customHeight="1">
      <c r="L219" s="116"/>
      <c r="M219" s="116"/>
      <c r="N219" s="116"/>
      <c r="O219" s="116"/>
      <c r="P219" s="116"/>
      <c r="Q219" s="116"/>
      <c r="R219" s="116"/>
      <c r="S219" s="116"/>
      <c r="T219" s="116"/>
      <c r="U219" s="116"/>
      <c r="V219" s="116"/>
      <c r="W219" s="116"/>
      <c r="X219" s="684"/>
      <c r="Y219" s="684"/>
      <c r="Z219" s="684"/>
      <c r="AA219" s="684"/>
      <c r="AB219" s="684"/>
      <c r="AC219" s="684"/>
      <c r="AD219" s="684"/>
      <c r="AE219" s="684"/>
      <c r="AF219" s="684"/>
      <c r="AG219" s="684"/>
      <c r="AH219" s="684"/>
      <c r="AI219" s="684"/>
      <c r="AJ219" s="684"/>
    </row>
    <row r="220" spans="1:83" s="750" customFormat="1" ht="23.6">
      <c r="A220" s="1311">
        <v>1</v>
      </c>
      <c r="B220" s="830"/>
      <c r="C220" s="830"/>
      <c r="D220" s="830"/>
      <c r="E220" s="831"/>
      <c r="F220" s="832"/>
      <c r="G220" s="832"/>
      <c r="H220" s="832"/>
      <c r="I220" s="833"/>
      <c r="J220" s="828"/>
      <c r="K220" s="835"/>
      <c r="L220" s="743">
        <f>mergeValue(A220)</f>
        <v>1</v>
      </c>
      <c r="M220" s="609" t="s">
        <v>19</v>
      </c>
      <c r="N220" s="614"/>
      <c r="O220" s="1376"/>
      <c r="P220" s="1377"/>
      <c r="Q220" s="1377"/>
      <c r="R220" s="1377"/>
      <c r="S220" s="1377"/>
      <c r="T220" s="1377"/>
      <c r="U220" s="1377"/>
      <c r="V220" s="1378"/>
      <c r="W220" s="1128" t="s">
        <v>718</v>
      </c>
      <c r="X220" s="758"/>
      <c r="Y220" s="776"/>
      <c r="Z220" s="776" t="str">
        <f t="shared" ref="Z220:Z233" si="3">IF(M220="","",M220 )</f>
        <v>Наименование тарифа</v>
      </c>
      <c r="AA220" s="776"/>
      <c r="AB220" s="776"/>
      <c r="AC220" s="776"/>
      <c r="AD220" s="758"/>
      <c r="AE220" s="758"/>
      <c r="AF220" s="758"/>
      <c r="AG220" s="758"/>
      <c r="AH220" s="758"/>
      <c r="AI220" s="758"/>
      <c r="AJ220" s="758"/>
    </row>
    <row r="221" spans="1:83" s="750" customFormat="1" ht="23.6">
      <c r="A221" s="1311"/>
      <c r="B221" s="1311">
        <v>1</v>
      </c>
      <c r="C221" s="830"/>
      <c r="D221" s="830"/>
      <c r="E221" s="832"/>
      <c r="F221" s="832"/>
      <c r="G221" s="832"/>
      <c r="H221" s="832"/>
      <c r="I221" s="827"/>
      <c r="J221" s="826"/>
      <c r="K221" s="829"/>
      <c r="L221" s="743" t="str">
        <f>mergeValue(A221) &amp;"."&amp; mergeValue(B221)</f>
        <v>1.1</v>
      </c>
      <c r="M221" s="657" t="s">
        <v>15</v>
      </c>
      <c r="N221" s="614"/>
      <c r="O221" s="1376"/>
      <c r="P221" s="1377"/>
      <c r="Q221" s="1377"/>
      <c r="R221" s="1377"/>
      <c r="S221" s="1377"/>
      <c r="T221" s="1377"/>
      <c r="U221" s="1377"/>
      <c r="V221" s="1378"/>
      <c r="W221" s="1128" t="s">
        <v>459</v>
      </c>
      <c r="X221" s="758"/>
      <c r="Y221" s="776"/>
      <c r="Z221" s="776" t="str">
        <f t="shared" si="3"/>
        <v>Территория действия тарифа</v>
      </c>
      <c r="AA221" s="776"/>
      <c r="AB221" s="776"/>
      <c r="AC221" s="776"/>
      <c r="AD221" s="758"/>
      <c r="AE221" s="758"/>
      <c r="AF221" s="758"/>
      <c r="AG221" s="758"/>
      <c r="AH221" s="758"/>
      <c r="AI221" s="758"/>
      <c r="AJ221" s="758"/>
    </row>
    <row r="222" spans="1:83" s="750" customFormat="1" ht="23.6">
      <c r="A222" s="1311"/>
      <c r="B222" s="1311"/>
      <c r="C222" s="1311">
        <v>1</v>
      </c>
      <c r="D222" s="830"/>
      <c r="E222" s="832"/>
      <c r="F222" s="832"/>
      <c r="G222" s="832"/>
      <c r="H222" s="832"/>
      <c r="I222" s="834"/>
      <c r="J222" s="826"/>
      <c r="K222" s="829"/>
      <c r="L222" s="743" t="str">
        <f>mergeValue(A222) &amp;"."&amp; mergeValue(B222)&amp;"."&amp; mergeValue(C222)</f>
        <v>1.1.1</v>
      </c>
      <c r="M222" s="658" t="s">
        <v>7</v>
      </c>
      <c r="N222" s="614"/>
      <c r="O222" s="1376"/>
      <c r="P222" s="1377"/>
      <c r="Q222" s="1377"/>
      <c r="R222" s="1377"/>
      <c r="S222" s="1377"/>
      <c r="T222" s="1377"/>
      <c r="U222" s="1377"/>
      <c r="V222" s="1378"/>
      <c r="W222" s="1128" t="s">
        <v>600</v>
      </c>
      <c r="X222" s="758"/>
      <c r="Y222" s="776"/>
      <c r="Z222" s="776" t="str">
        <f t="shared" si="3"/>
        <v xml:space="preserve">Наименование системы теплоснабжения </v>
      </c>
      <c r="AA222" s="776"/>
      <c r="AB222" s="776"/>
      <c r="AC222" s="776"/>
      <c r="AD222" s="758"/>
      <c r="AE222" s="758"/>
      <c r="AF222" s="758"/>
      <c r="AG222" s="758"/>
      <c r="AH222" s="758"/>
      <c r="AI222" s="758"/>
      <c r="AJ222" s="758"/>
    </row>
    <row r="223" spans="1:83" s="750" customFormat="1" ht="23.6">
      <c r="A223" s="1311"/>
      <c r="B223" s="1311"/>
      <c r="C223" s="1311"/>
      <c r="D223" s="1311">
        <v>1</v>
      </c>
      <c r="E223" s="832"/>
      <c r="F223" s="832"/>
      <c r="G223" s="832"/>
      <c r="H223" s="832"/>
      <c r="I223" s="834"/>
      <c r="J223" s="826"/>
      <c r="K223" s="829"/>
      <c r="L223" s="743" t="str">
        <f>mergeValue(A223) &amp;"."&amp; mergeValue(B223)&amp;"."&amp; mergeValue(C223)&amp;"."&amp; mergeValue(D223)</f>
        <v>1.1.1.1</v>
      </c>
      <c r="M223" s="659" t="s">
        <v>21</v>
      </c>
      <c r="N223" s="614"/>
      <c r="O223" s="1376"/>
      <c r="P223" s="1377"/>
      <c r="Q223" s="1377"/>
      <c r="R223" s="1377"/>
      <c r="S223" s="1377"/>
      <c r="T223" s="1377"/>
      <c r="U223" s="1377"/>
      <c r="V223" s="1378"/>
      <c r="W223" s="1128" t="s">
        <v>601</v>
      </c>
      <c r="X223" s="758"/>
      <c r="Y223" s="776"/>
      <c r="Z223" s="776" t="str">
        <f t="shared" si="3"/>
        <v xml:space="preserve">Источник тепловой энергии  </v>
      </c>
      <c r="AA223" s="776"/>
      <c r="AB223" s="776"/>
      <c r="AC223" s="776"/>
      <c r="AD223" s="758"/>
      <c r="AE223" s="758"/>
      <c r="AF223" s="758"/>
      <c r="AG223" s="758"/>
      <c r="AH223" s="758"/>
      <c r="AI223" s="758"/>
      <c r="AJ223" s="758"/>
    </row>
    <row r="224" spans="1:83" s="750" customFormat="1" ht="82.5">
      <c r="A224" s="1311"/>
      <c r="B224" s="1311"/>
      <c r="C224" s="1311"/>
      <c r="D224" s="1311"/>
      <c r="E224" s="1311">
        <v>1</v>
      </c>
      <c r="F224" s="832"/>
      <c r="G224" s="832"/>
      <c r="H224" s="830">
        <v>1</v>
      </c>
      <c r="I224" s="1311">
        <v>1</v>
      </c>
      <c r="J224" s="832"/>
      <c r="K224" s="837"/>
      <c r="L224" s="743" t="str">
        <f>mergeValue(A224) &amp;"."&amp; mergeValue(B224)&amp;"."&amp; mergeValue(C224)&amp;"."&amp; mergeValue(D224)&amp;"."&amp; mergeValue(E224)</f>
        <v>1.1.1.1.1</v>
      </c>
      <c r="M224" s="523" t="s">
        <v>8</v>
      </c>
      <c r="N224" s="614"/>
      <c r="O224" s="1314"/>
      <c r="P224" s="1315"/>
      <c r="Q224" s="1315"/>
      <c r="R224" s="1315"/>
      <c r="S224" s="1315"/>
      <c r="T224" s="1315"/>
      <c r="U224" s="1315"/>
      <c r="V224" s="1316"/>
      <c r="W224" s="1128" t="s">
        <v>719</v>
      </c>
      <c r="X224" s="758"/>
      <c r="Y224" s="776"/>
      <c r="Z224" s="776" t="str">
        <f t="shared" si="3"/>
        <v>Схема подключения теплопотребляющей установки к коллектору источника тепловой энергии</v>
      </c>
      <c r="AA224" s="776"/>
      <c r="AB224" s="776"/>
      <c r="AC224" s="776"/>
      <c r="AD224" s="758"/>
      <c r="AE224" s="758"/>
      <c r="AF224" s="758"/>
      <c r="AG224" s="758"/>
      <c r="AH224" s="758"/>
      <c r="AI224" s="758"/>
      <c r="AJ224" s="758"/>
    </row>
    <row r="225" spans="1:36" s="750" customFormat="1" ht="35.35">
      <c r="A225" s="1311"/>
      <c r="B225" s="1311"/>
      <c r="C225" s="1311"/>
      <c r="D225" s="1311"/>
      <c r="E225" s="1311"/>
      <c r="F225" s="1311">
        <v>1</v>
      </c>
      <c r="G225" s="830"/>
      <c r="H225" s="830"/>
      <c r="I225" s="1311"/>
      <c r="J225" s="1311">
        <v>1</v>
      </c>
      <c r="K225" s="838"/>
      <c r="L225" s="743" t="str">
        <f>mergeValue(A225) &amp;"."&amp; mergeValue(B225)&amp;"."&amp; mergeValue(C225)&amp;"."&amp; mergeValue(D225)&amp;"."&amp; mergeValue(E225)&amp;"."&amp; mergeValue(F225)</f>
        <v>1.1.1.1.1.1</v>
      </c>
      <c r="M225" s="524" t="s">
        <v>9</v>
      </c>
      <c r="N225" s="614"/>
      <c r="O225" s="1314"/>
      <c r="P225" s="1315"/>
      <c r="Q225" s="1315"/>
      <c r="R225" s="1315"/>
      <c r="S225" s="1315"/>
      <c r="T225" s="1315"/>
      <c r="U225" s="1315"/>
      <c r="V225" s="1316"/>
      <c r="W225" s="1128" t="s">
        <v>720</v>
      </c>
      <c r="X225" s="758"/>
      <c r="Y225" s="776"/>
      <c r="Z225" s="776" t="str">
        <f t="shared" si="3"/>
        <v>Группа потребителей</v>
      </c>
      <c r="AA225" s="776"/>
      <c r="AB225" s="776"/>
      <c r="AC225" s="776"/>
      <c r="AD225" s="758"/>
      <c r="AE225" s="758"/>
      <c r="AF225" s="758"/>
      <c r="AG225" s="758"/>
      <c r="AH225" s="758"/>
      <c r="AI225" s="758"/>
      <c r="AJ225" s="758"/>
    </row>
    <row r="226" spans="1:36" s="750" customFormat="1" ht="122.1" customHeight="1">
      <c r="A226" s="1311"/>
      <c r="B226" s="1311"/>
      <c r="C226" s="1311"/>
      <c r="D226" s="1311"/>
      <c r="E226" s="1311"/>
      <c r="F226" s="1311"/>
      <c r="G226" s="830">
        <v>1</v>
      </c>
      <c r="H226" s="830"/>
      <c r="I226" s="1311"/>
      <c r="J226" s="1311"/>
      <c r="K226" s="838">
        <v>1</v>
      </c>
      <c r="L226" s="743" t="str">
        <f>mergeValue(A226) &amp;"."&amp; mergeValue(B226)&amp;"."&amp; mergeValue(C226)&amp;"."&amp; mergeValue(D226)&amp;"."&amp; mergeValue(E226)&amp;"."&amp; mergeValue(F226)&amp;"."&amp; mergeValue(G226)</f>
        <v>1.1.1.1.1.1.1</v>
      </c>
      <c r="M226" s="1015"/>
      <c r="N226" s="614"/>
      <c r="O226" s="725"/>
      <c r="P226" s="725"/>
      <c r="Q226" s="725"/>
      <c r="R226" s="1306"/>
      <c r="S226" s="1307" t="s">
        <v>83</v>
      </c>
      <c r="T226" s="1306"/>
      <c r="U226" s="1307" t="s">
        <v>83</v>
      </c>
      <c r="V226" s="725"/>
      <c r="W226" s="1281" t="s">
        <v>721</v>
      </c>
      <c r="X226" s="758" t="str">
        <f>strCheckDate(O227:V227)</f>
        <v/>
      </c>
      <c r="Y226" s="776"/>
      <c r="Z226" s="776" t="str">
        <f t="shared" si="3"/>
        <v/>
      </c>
      <c r="AA226" s="776"/>
      <c r="AB226" s="776"/>
      <c r="AC226" s="776"/>
      <c r="AD226" s="758"/>
      <c r="AE226" s="758"/>
      <c r="AF226" s="758"/>
      <c r="AG226" s="758"/>
      <c r="AH226" s="758"/>
      <c r="AI226" s="758"/>
      <c r="AJ226" s="758"/>
    </row>
    <row r="227" spans="1:36" s="750" customFormat="1" ht="14.25" hidden="1" customHeight="1">
      <c r="A227" s="1311"/>
      <c r="B227" s="1311"/>
      <c r="C227" s="1311"/>
      <c r="D227" s="1311"/>
      <c r="E227" s="1311"/>
      <c r="F227" s="1311"/>
      <c r="G227" s="830"/>
      <c r="H227" s="830"/>
      <c r="I227" s="1311"/>
      <c r="J227" s="1311"/>
      <c r="K227" s="838"/>
      <c r="L227" s="751"/>
      <c r="M227" s="614"/>
      <c r="N227" s="614"/>
      <c r="O227" s="725"/>
      <c r="P227" s="725"/>
      <c r="Q227" s="731" t="str">
        <f>R226 &amp; "-" &amp; T226</f>
        <v>-</v>
      </c>
      <c r="R227" s="1306"/>
      <c r="S227" s="1307"/>
      <c r="T227" s="1306"/>
      <c r="U227" s="1307"/>
      <c r="V227" s="725"/>
      <c r="W227" s="1282"/>
      <c r="X227" s="758"/>
      <c r="Y227" s="776"/>
      <c r="Z227" s="776" t="str">
        <f t="shared" si="3"/>
        <v/>
      </c>
      <c r="AA227" s="776"/>
      <c r="AB227" s="776"/>
      <c r="AC227" s="776"/>
      <c r="AD227" s="758"/>
      <c r="AE227" s="758"/>
      <c r="AF227" s="758"/>
      <c r="AG227" s="758"/>
      <c r="AH227" s="758"/>
      <c r="AI227" s="758"/>
      <c r="AJ227" s="758"/>
    </row>
    <row r="228" spans="1:36" s="750" customFormat="1" ht="15.05" customHeight="1">
      <c r="A228" s="1311"/>
      <c r="B228" s="1311"/>
      <c r="C228" s="1311"/>
      <c r="D228" s="1311"/>
      <c r="E228" s="1311"/>
      <c r="F228" s="1311"/>
      <c r="G228" s="832"/>
      <c r="H228" s="830"/>
      <c r="I228" s="1311"/>
      <c r="J228" s="1311"/>
      <c r="K228" s="837"/>
      <c r="L228" s="653"/>
      <c r="M228" s="526" t="s">
        <v>24</v>
      </c>
      <c r="N228" s="727"/>
      <c r="O228" s="727"/>
      <c r="P228" s="727"/>
      <c r="Q228" s="727"/>
      <c r="R228" s="727"/>
      <c r="S228" s="727"/>
      <c r="T228" s="727"/>
      <c r="U228" s="727"/>
      <c r="V228" s="724"/>
      <c r="W228" s="1283"/>
      <c r="X228" s="758"/>
      <c r="Y228" s="776"/>
      <c r="Z228" s="776" t="str">
        <f t="shared" si="3"/>
        <v>Добавить вид теплоносителя (параметры теплоносителя)</v>
      </c>
      <c r="AA228" s="776"/>
      <c r="AB228" s="776"/>
      <c r="AC228" s="776"/>
      <c r="AD228" s="758"/>
      <c r="AE228" s="758"/>
      <c r="AF228" s="758"/>
      <c r="AG228" s="758"/>
      <c r="AH228" s="758"/>
      <c r="AI228" s="758"/>
      <c r="AJ228" s="758"/>
    </row>
    <row r="229" spans="1:36" s="750" customFormat="1" ht="15.05" customHeight="1">
      <c r="A229" s="1311"/>
      <c r="B229" s="1311"/>
      <c r="C229" s="1311"/>
      <c r="D229" s="1311"/>
      <c r="E229" s="1311"/>
      <c r="F229" s="832"/>
      <c r="G229" s="832"/>
      <c r="H229" s="830"/>
      <c r="I229" s="1311"/>
      <c r="J229" s="832"/>
      <c r="K229" s="837"/>
      <c r="L229" s="653"/>
      <c r="M229" s="525" t="s">
        <v>10</v>
      </c>
      <c r="N229" s="727"/>
      <c r="O229" s="727"/>
      <c r="P229" s="727"/>
      <c r="Q229" s="727"/>
      <c r="R229" s="727"/>
      <c r="S229" s="727"/>
      <c r="T229" s="727"/>
      <c r="U229" s="726"/>
      <c r="V229" s="727"/>
      <c r="W229" s="633"/>
      <c r="X229" s="758"/>
      <c r="Y229" s="776"/>
      <c r="Z229" s="776" t="str">
        <f t="shared" si="3"/>
        <v>Добавить группу потребителей</v>
      </c>
      <c r="AA229" s="776"/>
      <c r="AB229" s="776"/>
      <c r="AC229" s="776"/>
      <c r="AD229" s="758"/>
      <c r="AE229" s="758"/>
      <c r="AF229" s="758"/>
      <c r="AG229" s="758"/>
      <c r="AH229" s="758"/>
      <c r="AI229" s="758"/>
      <c r="AJ229" s="758"/>
    </row>
    <row r="230" spans="1:36" s="750" customFormat="1" ht="15.05" customHeight="1">
      <c r="A230" s="1311"/>
      <c r="B230" s="1311"/>
      <c r="C230" s="1311"/>
      <c r="D230" s="1311"/>
      <c r="E230" s="836"/>
      <c r="F230" s="832"/>
      <c r="G230" s="832"/>
      <c r="H230" s="832"/>
      <c r="I230" s="828"/>
      <c r="J230" s="825"/>
      <c r="K230" s="835"/>
      <c r="L230" s="653"/>
      <c r="M230" s="722" t="s">
        <v>11</v>
      </c>
      <c r="N230" s="727"/>
      <c r="O230" s="727"/>
      <c r="P230" s="727"/>
      <c r="Q230" s="727"/>
      <c r="R230" s="727"/>
      <c r="S230" s="727"/>
      <c r="T230" s="727"/>
      <c r="U230" s="726"/>
      <c r="V230" s="727"/>
      <c r="W230" s="633"/>
      <c r="X230" s="758"/>
      <c r="Y230" s="776"/>
      <c r="Z230" s="776" t="str">
        <f t="shared" si="3"/>
        <v>Добавить схему подключения</v>
      </c>
      <c r="AA230" s="776"/>
      <c r="AB230" s="776"/>
      <c r="AC230" s="776"/>
      <c r="AD230" s="758"/>
      <c r="AE230" s="758"/>
      <c r="AF230" s="758"/>
      <c r="AG230" s="758"/>
      <c r="AH230" s="758"/>
      <c r="AI230" s="758"/>
      <c r="AJ230" s="758"/>
    </row>
    <row r="231" spans="1:36" s="750" customFormat="1" ht="15.05" customHeight="1">
      <c r="A231" s="1311"/>
      <c r="B231" s="1311"/>
      <c r="C231" s="1311"/>
      <c r="D231" s="836"/>
      <c r="E231" s="836"/>
      <c r="F231" s="832"/>
      <c r="G231" s="832"/>
      <c r="H231" s="832"/>
      <c r="I231" s="828"/>
      <c r="J231" s="825"/>
      <c r="K231" s="835"/>
      <c r="L231" s="653"/>
      <c r="M231" s="721" t="s">
        <v>16</v>
      </c>
      <c r="N231" s="727"/>
      <c r="O231" s="727"/>
      <c r="P231" s="727"/>
      <c r="Q231" s="727"/>
      <c r="R231" s="727"/>
      <c r="S231" s="727"/>
      <c r="T231" s="727"/>
      <c r="U231" s="726"/>
      <c r="V231" s="727"/>
      <c r="W231" s="633"/>
      <c r="X231" s="758"/>
      <c r="Y231" s="776"/>
      <c r="Z231" s="776" t="str">
        <f t="shared" si="3"/>
        <v>Добавить источник тепловой энергии</v>
      </c>
      <c r="AA231" s="776"/>
      <c r="AB231" s="776"/>
      <c r="AC231" s="776"/>
      <c r="AD231" s="758"/>
      <c r="AE231" s="758"/>
      <c r="AF231" s="758"/>
      <c r="AG231" s="758"/>
      <c r="AH231" s="758"/>
      <c r="AI231" s="758"/>
      <c r="AJ231" s="758"/>
    </row>
    <row r="232" spans="1:36" s="750" customFormat="1" ht="15.05" customHeight="1">
      <c r="A232" s="1311"/>
      <c r="B232" s="1311"/>
      <c r="C232" s="836"/>
      <c r="D232" s="836"/>
      <c r="E232" s="836"/>
      <c r="F232" s="836"/>
      <c r="G232" s="841"/>
      <c r="H232" s="828"/>
      <c r="I232" s="839"/>
      <c r="J232" s="825"/>
      <c r="K232" s="840"/>
      <c r="L232" s="653"/>
      <c r="M232" s="720" t="s">
        <v>17</v>
      </c>
      <c r="N232" s="727"/>
      <c r="O232" s="727"/>
      <c r="P232" s="727"/>
      <c r="Q232" s="727"/>
      <c r="R232" s="727"/>
      <c r="S232" s="727"/>
      <c r="T232" s="727"/>
      <c r="U232" s="726"/>
      <c r="V232" s="727"/>
      <c r="W232" s="633"/>
      <c r="X232" s="758"/>
      <c r="Y232" s="776"/>
      <c r="Z232" s="776" t="str">
        <f t="shared" si="3"/>
        <v>Добавить наименование системы теплоснабжения</v>
      </c>
      <c r="AA232" s="776"/>
      <c r="AB232" s="776"/>
      <c r="AC232" s="776"/>
      <c r="AD232" s="758"/>
      <c r="AE232" s="758"/>
      <c r="AF232" s="758"/>
      <c r="AG232" s="758"/>
      <c r="AH232" s="758"/>
      <c r="AI232" s="758"/>
      <c r="AJ232" s="758"/>
    </row>
    <row r="233" spans="1:36" s="750" customFormat="1" ht="15.05" customHeight="1">
      <c r="A233" s="1311"/>
      <c r="B233" s="836"/>
      <c r="C233" s="836"/>
      <c r="D233" s="836"/>
      <c r="E233" s="836"/>
      <c r="F233" s="836"/>
      <c r="G233" s="841"/>
      <c r="H233" s="828"/>
      <c r="I233" s="828"/>
      <c r="J233" s="825"/>
      <c r="K233" s="835"/>
      <c r="L233" s="653"/>
      <c r="M233" s="695" t="s">
        <v>18</v>
      </c>
      <c r="N233" s="727"/>
      <c r="O233" s="727"/>
      <c r="P233" s="727"/>
      <c r="Q233" s="727"/>
      <c r="R233" s="727"/>
      <c r="S233" s="727"/>
      <c r="T233" s="727"/>
      <c r="U233" s="726"/>
      <c r="V233" s="727"/>
      <c r="W233" s="633"/>
      <c r="X233" s="758"/>
      <c r="Y233" s="776"/>
      <c r="Z233" s="776" t="str">
        <f t="shared" si="3"/>
        <v>Добавить территорию действия тарифа</v>
      </c>
      <c r="AA233" s="776"/>
      <c r="AB233" s="776"/>
      <c r="AC233" s="776"/>
      <c r="AD233" s="758"/>
      <c r="AE233" s="758"/>
      <c r="AF233" s="758"/>
      <c r="AG233" s="758"/>
      <c r="AH233" s="758"/>
      <c r="AI233" s="758"/>
      <c r="AJ233" s="758"/>
    </row>
    <row r="234" spans="1:36" s="704" customFormat="1" ht="15.05" customHeight="1">
      <c r="A234" s="824"/>
      <c r="B234" s="824"/>
      <c r="C234" s="824"/>
      <c r="D234" s="824"/>
      <c r="E234" s="824"/>
      <c r="F234" s="824"/>
      <c r="G234" s="824"/>
      <c r="H234" s="824"/>
      <c r="I234" s="824"/>
      <c r="J234" s="824"/>
      <c r="K234" s="824"/>
      <c r="L234" s="461"/>
      <c r="M234" s="698" t="s">
        <v>308</v>
      </c>
      <c r="N234" s="727"/>
      <c r="O234" s="727"/>
      <c r="P234" s="727"/>
      <c r="Q234" s="727"/>
      <c r="R234" s="727"/>
      <c r="S234" s="727"/>
      <c r="T234" s="727"/>
      <c r="U234" s="726"/>
      <c r="V234" s="727"/>
      <c r="W234" s="727"/>
      <c r="X234" s="727"/>
      <c r="Y234" s="727"/>
      <c r="Z234" s="727"/>
      <c r="AA234" s="727"/>
      <c r="AB234" s="726"/>
      <c r="AC234" s="727"/>
      <c r="AD234" s="633"/>
      <c r="AE234" s="684"/>
      <c r="AF234" s="684"/>
      <c r="AG234" s="684"/>
      <c r="AH234" s="684"/>
    </row>
    <row r="235" spans="1:36" s="936" customFormat="1" ht="18.850000000000001" customHeight="1">
      <c r="X235" s="957"/>
      <c r="Y235" s="957"/>
      <c r="Z235" s="957"/>
      <c r="AA235" s="957"/>
      <c r="AB235" s="957"/>
      <c r="AC235" s="957"/>
      <c r="AD235" s="957"/>
      <c r="AE235" s="957"/>
      <c r="AF235" s="957"/>
      <c r="AG235" s="957"/>
      <c r="AH235" s="957"/>
      <c r="AI235" s="957"/>
      <c r="AJ235" s="957"/>
    </row>
    <row r="236" spans="1:36" s="34" customFormat="1" ht="17.2" customHeight="1">
      <c r="G236" s="34" t="s">
        <v>12</v>
      </c>
      <c r="I236" s="34" t="s">
        <v>211</v>
      </c>
      <c r="V236" s="151"/>
      <c r="X236" s="208"/>
      <c r="Y236" s="208"/>
      <c r="Z236" s="208"/>
      <c r="AA236" s="208"/>
      <c r="AB236" s="208"/>
      <c r="AC236" s="208"/>
      <c r="AD236" s="208"/>
      <c r="AE236" s="208"/>
      <c r="AF236" s="208"/>
      <c r="AG236" s="208"/>
      <c r="AH236" s="208"/>
      <c r="AI236" s="208"/>
      <c r="AJ236" s="208"/>
    </row>
    <row r="237" spans="1:36" s="936" customFormat="1" ht="17.2" customHeight="1">
      <c r="L237" s="116"/>
      <c r="M237" s="116"/>
      <c r="N237" s="116"/>
      <c r="O237" s="116"/>
      <c r="P237" s="116"/>
      <c r="Q237" s="116"/>
      <c r="R237" s="116"/>
      <c r="S237" s="116"/>
      <c r="T237" s="116"/>
      <c r="U237" s="116"/>
      <c r="V237" s="116"/>
      <c r="W237" s="116"/>
      <c r="X237" s="957"/>
      <c r="Y237" s="957"/>
      <c r="Z237" s="957"/>
      <c r="AA237" s="957"/>
      <c r="AB237" s="957"/>
      <c r="AC237" s="957"/>
      <c r="AD237" s="957"/>
      <c r="AE237" s="957"/>
      <c r="AF237" s="957"/>
      <c r="AG237" s="957"/>
      <c r="AH237" s="957"/>
      <c r="AI237" s="957"/>
      <c r="AJ237" s="957"/>
    </row>
    <row r="238" spans="1:36" s="937" customFormat="1" ht="23.6">
      <c r="A238" s="1311">
        <v>1</v>
      </c>
      <c r="B238" s="962"/>
      <c r="C238" s="962"/>
      <c r="D238" s="962"/>
      <c r="E238" s="928"/>
      <c r="F238" s="973"/>
      <c r="G238" s="973"/>
      <c r="H238" s="973"/>
      <c r="I238" s="930"/>
      <c r="J238" s="926"/>
      <c r="K238" s="910"/>
      <c r="L238" s="977">
        <f>mergeValue(A238)</f>
        <v>1</v>
      </c>
      <c r="M238" s="609" t="s">
        <v>19</v>
      </c>
      <c r="N238" s="614"/>
      <c r="O238" s="1376"/>
      <c r="P238" s="1377"/>
      <c r="Q238" s="1377"/>
      <c r="R238" s="1377"/>
      <c r="S238" s="1377"/>
      <c r="T238" s="1377"/>
      <c r="U238" s="1377"/>
      <c r="V238" s="1378"/>
      <c r="W238" s="1128" t="s">
        <v>718</v>
      </c>
      <c r="X238" s="955"/>
      <c r="Y238" s="776"/>
      <c r="Z238" s="776" t="str">
        <f t="shared" ref="Z238:Z251" si="4">IF(M238="","",M238 )</f>
        <v>Наименование тарифа</v>
      </c>
      <c r="AA238" s="776"/>
      <c r="AB238" s="776"/>
      <c r="AC238" s="776"/>
      <c r="AD238" s="955"/>
      <c r="AE238" s="955"/>
      <c r="AF238" s="955"/>
      <c r="AG238" s="955"/>
      <c r="AH238" s="955"/>
      <c r="AI238" s="955"/>
      <c r="AJ238" s="955"/>
    </row>
    <row r="239" spans="1:36" s="937" customFormat="1" ht="23.6">
      <c r="A239" s="1311"/>
      <c r="B239" s="1311">
        <v>1</v>
      </c>
      <c r="C239" s="962"/>
      <c r="D239" s="962"/>
      <c r="E239" s="973"/>
      <c r="F239" s="973"/>
      <c r="G239" s="973"/>
      <c r="H239" s="973"/>
      <c r="I239" s="968"/>
      <c r="J239" s="901"/>
      <c r="K239" s="904"/>
      <c r="L239" s="977" t="str">
        <f>mergeValue(A239) &amp;"."&amp; mergeValue(B239)</f>
        <v>1.1</v>
      </c>
      <c r="M239" s="657" t="s">
        <v>15</v>
      </c>
      <c r="N239" s="614"/>
      <c r="O239" s="1376"/>
      <c r="P239" s="1377"/>
      <c r="Q239" s="1377"/>
      <c r="R239" s="1377"/>
      <c r="S239" s="1377"/>
      <c r="T239" s="1377"/>
      <c r="U239" s="1377"/>
      <c r="V239" s="1378"/>
      <c r="W239" s="1128" t="s">
        <v>459</v>
      </c>
      <c r="X239" s="955"/>
      <c r="Y239" s="776"/>
      <c r="Z239" s="776" t="str">
        <f t="shared" si="4"/>
        <v>Территория действия тарифа</v>
      </c>
      <c r="AA239" s="776"/>
      <c r="AB239" s="776"/>
      <c r="AC239" s="776"/>
      <c r="AD239" s="955"/>
      <c r="AE239" s="955"/>
      <c r="AF239" s="955"/>
      <c r="AG239" s="955"/>
      <c r="AH239" s="955"/>
      <c r="AI239" s="955"/>
      <c r="AJ239" s="955"/>
    </row>
    <row r="240" spans="1:36" s="937" customFormat="1" ht="23.6">
      <c r="A240" s="1311"/>
      <c r="B240" s="1311"/>
      <c r="C240" s="1311">
        <v>1</v>
      </c>
      <c r="D240" s="962"/>
      <c r="E240" s="973"/>
      <c r="F240" s="973"/>
      <c r="G240" s="973"/>
      <c r="H240" s="973"/>
      <c r="I240" s="909"/>
      <c r="J240" s="901"/>
      <c r="K240" s="904"/>
      <c r="L240" s="977" t="str">
        <f>mergeValue(A240) &amp;"."&amp; mergeValue(B240)&amp;"."&amp; mergeValue(C240)</f>
        <v>1.1.1</v>
      </c>
      <c r="M240" s="658" t="s">
        <v>7</v>
      </c>
      <c r="N240" s="614"/>
      <c r="O240" s="1376"/>
      <c r="P240" s="1377"/>
      <c r="Q240" s="1377"/>
      <c r="R240" s="1377"/>
      <c r="S240" s="1377"/>
      <c r="T240" s="1377"/>
      <c r="U240" s="1377"/>
      <c r="V240" s="1378"/>
      <c r="W240" s="1128" t="s">
        <v>600</v>
      </c>
      <c r="X240" s="955"/>
      <c r="Y240" s="776"/>
      <c r="Z240" s="776" t="str">
        <f t="shared" si="4"/>
        <v xml:space="preserve">Наименование системы теплоснабжения </v>
      </c>
      <c r="AA240" s="776"/>
      <c r="AB240" s="776"/>
      <c r="AC240" s="776"/>
      <c r="AD240" s="955"/>
      <c r="AE240" s="955"/>
      <c r="AF240" s="955"/>
      <c r="AG240" s="955"/>
      <c r="AH240" s="955"/>
      <c r="AI240" s="955"/>
      <c r="AJ240" s="955"/>
    </row>
    <row r="241" spans="1:36" s="937" customFormat="1" ht="23.6">
      <c r="A241" s="1311"/>
      <c r="B241" s="1311"/>
      <c r="C241" s="1311"/>
      <c r="D241" s="1311">
        <v>1</v>
      </c>
      <c r="E241" s="973"/>
      <c r="F241" s="973"/>
      <c r="G241" s="973"/>
      <c r="H241" s="973"/>
      <c r="I241" s="909"/>
      <c r="J241" s="901"/>
      <c r="K241" s="904"/>
      <c r="L241" s="977" t="str">
        <f>mergeValue(A241) &amp;"."&amp; mergeValue(B241)&amp;"."&amp; mergeValue(C241)&amp;"."&amp; mergeValue(D241)</f>
        <v>1.1.1.1</v>
      </c>
      <c r="M241" s="659" t="s">
        <v>21</v>
      </c>
      <c r="N241" s="614"/>
      <c r="O241" s="1376"/>
      <c r="P241" s="1377"/>
      <c r="Q241" s="1377"/>
      <c r="R241" s="1377"/>
      <c r="S241" s="1377"/>
      <c r="T241" s="1377"/>
      <c r="U241" s="1377"/>
      <c r="V241" s="1378"/>
      <c r="W241" s="1128" t="s">
        <v>601</v>
      </c>
      <c r="X241" s="955"/>
      <c r="Y241" s="776"/>
      <c r="Z241" s="776" t="str">
        <f t="shared" si="4"/>
        <v xml:space="preserve">Источник тепловой энергии  </v>
      </c>
      <c r="AA241" s="776"/>
      <c r="AB241" s="776"/>
      <c r="AC241" s="776"/>
      <c r="AD241" s="955"/>
      <c r="AE241" s="955"/>
      <c r="AF241" s="955"/>
      <c r="AG241" s="955"/>
      <c r="AH241" s="955"/>
      <c r="AI241" s="955"/>
      <c r="AJ241" s="955"/>
    </row>
    <row r="242" spans="1:36" s="937" customFormat="1" ht="82.5">
      <c r="A242" s="1311"/>
      <c r="B242" s="1311"/>
      <c r="C242" s="1311"/>
      <c r="D242" s="1311"/>
      <c r="E242" s="1311">
        <v>1</v>
      </c>
      <c r="F242" s="973"/>
      <c r="G242" s="973"/>
      <c r="H242" s="962">
        <v>1</v>
      </c>
      <c r="I242" s="1311">
        <v>1</v>
      </c>
      <c r="J242" s="973"/>
      <c r="K242" s="912"/>
      <c r="L242" s="977" t="str">
        <f>mergeValue(A242) &amp;"."&amp; mergeValue(B242)&amp;"."&amp; mergeValue(C242)&amp;"."&amp; mergeValue(D242)&amp;"."&amp; mergeValue(E242)</f>
        <v>1.1.1.1.1</v>
      </c>
      <c r="M242" s="523" t="s">
        <v>8</v>
      </c>
      <c r="N242" s="614"/>
      <c r="O242" s="1314"/>
      <c r="P242" s="1315"/>
      <c r="Q242" s="1315"/>
      <c r="R242" s="1315"/>
      <c r="S242" s="1315"/>
      <c r="T242" s="1315"/>
      <c r="U242" s="1315"/>
      <c r="V242" s="1316"/>
      <c r="W242" s="1128" t="s">
        <v>719</v>
      </c>
      <c r="X242" s="955"/>
      <c r="Y242" s="776"/>
      <c r="Z242" s="776" t="str">
        <f t="shared" si="4"/>
        <v>Схема подключения теплопотребляющей установки к коллектору источника тепловой энергии</v>
      </c>
      <c r="AA242" s="776"/>
      <c r="AB242" s="776"/>
      <c r="AC242" s="776"/>
      <c r="AD242" s="955"/>
      <c r="AE242" s="955"/>
      <c r="AF242" s="955"/>
      <c r="AG242" s="955"/>
      <c r="AH242" s="955"/>
      <c r="AI242" s="955"/>
      <c r="AJ242" s="955"/>
    </row>
    <row r="243" spans="1:36" s="937" customFormat="1" ht="35.35">
      <c r="A243" s="1311"/>
      <c r="B243" s="1311"/>
      <c r="C243" s="1311"/>
      <c r="D243" s="1311"/>
      <c r="E243" s="1311"/>
      <c r="F243" s="1311">
        <v>1</v>
      </c>
      <c r="G243" s="962"/>
      <c r="H243" s="962"/>
      <c r="I243" s="1311"/>
      <c r="J243" s="1311">
        <v>1</v>
      </c>
      <c r="K243" s="913"/>
      <c r="L243" s="977" t="str">
        <f>mergeValue(A243) &amp;"."&amp; mergeValue(B243)&amp;"."&amp; mergeValue(C243)&amp;"."&amp; mergeValue(D243)&amp;"."&amp; mergeValue(E243)&amp;"."&amp; mergeValue(F243)</f>
        <v>1.1.1.1.1.1</v>
      </c>
      <c r="M243" s="524" t="s">
        <v>9</v>
      </c>
      <c r="N243" s="614"/>
      <c r="O243" s="1314"/>
      <c r="P243" s="1315"/>
      <c r="Q243" s="1315"/>
      <c r="R243" s="1315"/>
      <c r="S243" s="1315"/>
      <c r="T243" s="1315"/>
      <c r="U243" s="1315"/>
      <c r="V243" s="1316"/>
      <c r="W243" s="1128" t="s">
        <v>720</v>
      </c>
      <c r="X243" s="955"/>
      <c r="Y243" s="776"/>
      <c r="Z243" s="776" t="str">
        <f t="shared" si="4"/>
        <v>Группа потребителей</v>
      </c>
      <c r="AA243" s="776"/>
      <c r="AB243" s="776"/>
      <c r="AC243" s="776"/>
      <c r="AD243" s="955"/>
      <c r="AE243" s="955"/>
      <c r="AF243" s="955"/>
      <c r="AG243" s="955"/>
      <c r="AH243" s="955"/>
      <c r="AI243" s="955"/>
      <c r="AJ243" s="955"/>
    </row>
    <row r="244" spans="1:36" s="937" customFormat="1" ht="122.1" customHeight="1">
      <c r="A244" s="1311"/>
      <c r="B244" s="1311"/>
      <c r="C244" s="1311"/>
      <c r="D244" s="1311"/>
      <c r="E244" s="1311"/>
      <c r="F244" s="1311"/>
      <c r="G244" s="962">
        <v>1</v>
      </c>
      <c r="H244" s="962"/>
      <c r="I244" s="1311"/>
      <c r="J244" s="1311"/>
      <c r="K244" s="913">
        <v>1</v>
      </c>
      <c r="L244" s="977" t="str">
        <f>mergeValue(A244) &amp;"."&amp; mergeValue(B244)&amp;"."&amp; mergeValue(C244)&amp;"."&amp; mergeValue(D244)&amp;"."&amp; mergeValue(E244)&amp;"."&amp; mergeValue(F244)&amp;"."&amp; mergeValue(G244)</f>
        <v>1.1.1.1.1.1.1</v>
      </c>
      <c r="M244" s="1015"/>
      <c r="N244" s="614"/>
      <c r="O244" s="725"/>
      <c r="P244" s="725"/>
      <c r="Q244" s="1039"/>
      <c r="R244" s="1306"/>
      <c r="S244" s="1307" t="s">
        <v>83</v>
      </c>
      <c r="T244" s="1306"/>
      <c r="U244" s="1307" t="s">
        <v>83</v>
      </c>
      <c r="V244" s="725"/>
      <c r="W244" s="1281" t="s">
        <v>721</v>
      </c>
      <c r="X244" s="955" t="str">
        <f>strCheckDate(O245:V245)</f>
        <v/>
      </c>
      <c r="Y244" s="776"/>
      <c r="Z244" s="776" t="str">
        <f t="shared" si="4"/>
        <v/>
      </c>
      <c r="AA244" s="776"/>
      <c r="AB244" s="776"/>
      <c r="AC244" s="776"/>
      <c r="AD244" s="955"/>
      <c r="AE244" s="955"/>
      <c r="AF244" s="955"/>
      <c r="AG244" s="955"/>
      <c r="AH244" s="955"/>
      <c r="AI244" s="955"/>
      <c r="AJ244" s="955"/>
    </row>
    <row r="245" spans="1:36" s="937" customFormat="1" ht="11.3" hidden="1" customHeight="1">
      <c r="A245" s="1311"/>
      <c r="B245" s="1311"/>
      <c r="C245" s="1311"/>
      <c r="D245" s="1311"/>
      <c r="E245" s="1311"/>
      <c r="F245" s="1311"/>
      <c r="G245" s="962"/>
      <c r="H245" s="962"/>
      <c r="I245" s="1311"/>
      <c r="J245" s="1311"/>
      <c r="K245" s="913"/>
      <c r="L245" s="751"/>
      <c r="M245" s="614"/>
      <c r="N245" s="614"/>
      <c r="O245" s="725"/>
      <c r="P245" s="725"/>
      <c r="Q245" s="731" t="str">
        <f>R244 &amp; "-" &amp; T244</f>
        <v>-</v>
      </c>
      <c r="R245" s="1306"/>
      <c r="S245" s="1307"/>
      <c r="T245" s="1306"/>
      <c r="U245" s="1307"/>
      <c r="V245" s="725"/>
      <c r="W245" s="1282"/>
      <c r="X245" s="955"/>
      <c r="Y245" s="776"/>
      <c r="Z245" s="776" t="str">
        <f t="shared" si="4"/>
        <v/>
      </c>
      <c r="AA245" s="776"/>
      <c r="AB245" s="776"/>
      <c r="AC245" s="776"/>
      <c r="AD245" s="955"/>
      <c r="AE245" s="955"/>
      <c r="AF245" s="955"/>
      <c r="AG245" s="955"/>
      <c r="AH245" s="955"/>
      <c r="AI245" s="955"/>
      <c r="AJ245" s="955"/>
    </row>
    <row r="246" spans="1:36" s="937" customFormat="1" ht="15.05" customHeight="1">
      <c r="A246" s="1311"/>
      <c r="B246" s="1311"/>
      <c r="C246" s="1311"/>
      <c r="D246" s="1311"/>
      <c r="E246" s="1311"/>
      <c r="F246" s="1311"/>
      <c r="G246" s="973"/>
      <c r="H246" s="962"/>
      <c r="I246" s="1311"/>
      <c r="J246" s="1311"/>
      <c r="K246" s="912"/>
      <c r="L246" s="653"/>
      <c r="M246" s="526" t="s">
        <v>24</v>
      </c>
      <c r="N246" s="953"/>
      <c r="O246" s="953"/>
      <c r="P246" s="953"/>
      <c r="Q246" s="953"/>
      <c r="R246" s="953"/>
      <c r="S246" s="953"/>
      <c r="T246" s="953"/>
      <c r="U246" s="953"/>
      <c r="V246" s="724"/>
      <c r="W246" s="1283"/>
      <c r="X246" s="955"/>
      <c r="Y246" s="776"/>
      <c r="Z246" s="776" t="str">
        <f t="shared" si="4"/>
        <v>Добавить вид теплоносителя (параметры теплоносителя)</v>
      </c>
      <c r="AA246" s="776"/>
      <c r="AB246" s="776"/>
      <c r="AC246" s="776"/>
      <c r="AD246" s="955"/>
      <c r="AE246" s="955"/>
      <c r="AF246" s="955"/>
      <c r="AG246" s="955"/>
      <c r="AH246" s="955"/>
      <c r="AI246" s="955"/>
      <c r="AJ246" s="955"/>
    </row>
    <row r="247" spans="1:36" s="937" customFormat="1" ht="15.05" customHeight="1">
      <c r="A247" s="1311"/>
      <c r="B247" s="1311"/>
      <c r="C247" s="1311"/>
      <c r="D247" s="1311"/>
      <c r="E247" s="1311"/>
      <c r="F247" s="973"/>
      <c r="G247" s="973"/>
      <c r="H247" s="962"/>
      <c r="I247" s="1311"/>
      <c r="J247" s="973"/>
      <c r="K247" s="912"/>
      <c r="L247" s="653"/>
      <c r="M247" s="525" t="s">
        <v>10</v>
      </c>
      <c r="N247" s="953"/>
      <c r="O247" s="953"/>
      <c r="P247" s="953"/>
      <c r="Q247" s="953"/>
      <c r="R247" s="953"/>
      <c r="S247" s="953"/>
      <c r="T247" s="953"/>
      <c r="U247" s="952"/>
      <c r="V247" s="953"/>
      <c r="W247" s="633"/>
      <c r="X247" s="955"/>
      <c r="Y247" s="776"/>
      <c r="Z247" s="776" t="str">
        <f t="shared" si="4"/>
        <v>Добавить группу потребителей</v>
      </c>
      <c r="AA247" s="776"/>
      <c r="AB247" s="776"/>
      <c r="AC247" s="776"/>
      <c r="AD247" s="955"/>
      <c r="AE247" s="955"/>
      <c r="AF247" s="955"/>
      <c r="AG247" s="955"/>
      <c r="AH247" s="955"/>
      <c r="AI247" s="955"/>
      <c r="AJ247" s="955"/>
    </row>
    <row r="248" spans="1:36" s="937" customFormat="1" ht="15.05" customHeight="1">
      <c r="A248" s="1311"/>
      <c r="B248" s="1311"/>
      <c r="C248" s="1311"/>
      <c r="D248" s="1311"/>
      <c r="E248" s="911"/>
      <c r="F248" s="973"/>
      <c r="G248" s="973"/>
      <c r="H248" s="973"/>
      <c r="I248" s="926"/>
      <c r="J248" s="941"/>
      <c r="K248" s="910"/>
      <c r="L248" s="653"/>
      <c r="M248" s="948" t="s">
        <v>11</v>
      </c>
      <c r="N248" s="953"/>
      <c r="O248" s="953"/>
      <c r="P248" s="953"/>
      <c r="Q248" s="953"/>
      <c r="R248" s="953"/>
      <c r="S248" s="953"/>
      <c r="T248" s="953"/>
      <c r="U248" s="952"/>
      <c r="V248" s="953"/>
      <c r="W248" s="633"/>
      <c r="X248" s="955"/>
      <c r="Y248" s="776"/>
      <c r="Z248" s="776" t="str">
        <f t="shared" si="4"/>
        <v>Добавить схему подключения</v>
      </c>
      <c r="AA248" s="776"/>
      <c r="AB248" s="776"/>
      <c r="AC248" s="776"/>
      <c r="AD248" s="955"/>
      <c r="AE248" s="955"/>
      <c r="AF248" s="955"/>
      <c r="AG248" s="955"/>
      <c r="AH248" s="955"/>
      <c r="AI248" s="955"/>
      <c r="AJ248" s="955"/>
    </row>
    <row r="249" spans="1:36" s="937" customFormat="1" ht="15.05" customHeight="1">
      <c r="A249" s="1311"/>
      <c r="B249" s="1311"/>
      <c r="C249" s="1311"/>
      <c r="D249" s="911"/>
      <c r="E249" s="911"/>
      <c r="F249" s="973"/>
      <c r="G249" s="973"/>
      <c r="H249" s="973"/>
      <c r="I249" s="926"/>
      <c r="J249" s="941"/>
      <c r="K249" s="910"/>
      <c r="L249" s="653"/>
      <c r="M249" s="947" t="s">
        <v>16</v>
      </c>
      <c r="N249" s="953"/>
      <c r="O249" s="953"/>
      <c r="P249" s="953"/>
      <c r="Q249" s="953"/>
      <c r="R249" s="953"/>
      <c r="S249" s="953"/>
      <c r="T249" s="953"/>
      <c r="U249" s="952"/>
      <c r="V249" s="953"/>
      <c r="W249" s="633"/>
      <c r="X249" s="955"/>
      <c r="Y249" s="776"/>
      <c r="Z249" s="776" t="str">
        <f t="shared" si="4"/>
        <v>Добавить источник тепловой энергии</v>
      </c>
      <c r="AA249" s="776"/>
      <c r="AB249" s="776"/>
      <c r="AC249" s="776"/>
      <c r="AD249" s="955"/>
      <c r="AE249" s="955"/>
      <c r="AF249" s="955"/>
      <c r="AG249" s="955"/>
      <c r="AH249" s="955"/>
      <c r="AI249" s="955"/>
      <c r="AJ249" s="955"/>
    </row>
    <row r="250" spans="1:36" s="937" customFormat="1" ht="15.05" customHeight="1">
      <c r="A250" s="1311"/>
      <c r="B250" s="1311"/>
      <c r="C250" s="911"/>
      <c r="D250" s="911"/>
      <c r="E250" s="911"/>
      <c r="F250" s="911"/>
      <c r="G250" s="916"/>
      <c r="H250" s="926"/>
      <c r="I250" s="914"/>
      <c r="J250" s="941"/>
      <c r="K250" s="915"/>
      <c r="L250" s="653"/>
      <c r="M250" s="946" t="s">
        <v>17</v>
      </c>
      <c r="N250" s="953"/>
      <c r="O250" s="953"/>
      <c r="P250" s="953"/>
      <c r="Q250" s="953"/>
      <c r="R250" s="953"/>
      <c r="S250" s="953"/>
      <c r="T250" s="953"/>
      <c r="U250" s="952"/>
      <c r="V250" s="953"/>
      <c r="W250" s="633"/>
      <c r="X250" s="955"/>
      <c r="Y250" s="776"/>
      <c r="Z250" s="776" t="str">
        <f t="shared" si="4"/>
        <v>Добавить наименование системы теплоснабжения</v>
      </c>
      <c r="AA250" s="776"/>
      <c r="AB250" s="776"/>
      <c r="AC250" s="776"/>
      <c r="AD250" s="955"/>
      <c r="AE250" s="955"/>
      <c r="AF250" s="955"/>
      <c r="AG250" s="955"/>
      <c r="AH250" s="955"/>
      <c r="AI250" s="955"/>
      <c r="AJ250" s="955"/>
    </row>
    <row r="251" spans="1:36" s="937" customFormat="1" ht="15.05" customHeight="1">
      <c r="A251" s="1311"/>
      <c r="B251" s="911"/>
      <c r="C251" s="911"/>
      <c r="D251" s="911"/>
      <c r="E251" s="911"/>
      <c r="F251" s="911"/>
      <c r="G251" s="916"/>
      <c r="H251" s="926"/>
      <c r="I251" s="926"/>
      <c r="J251" s="941"/>
      <c r="K251" s="910"/>
      <c r="L251" s="653"/>
      <c r="M251" s="695" t="s">
        <v>18</v>
      </c>
      <c r="N251" s="953"/>
      <c r="O251" s="953"/>
      <c r="P251" s="953"/>
      <c r="Q251" s="953"/>
      <c r="R251" s="953"/>
      <c r="S251" s="953"/>
      <c r="T251" s="953"/>
      <c r="U251" s="952"/>
      <c r="V251" s="953"/>
      <c r="W251" s="633"/>
      <c r="X251" s="955"/>
      <c r="Y251" s="776"/>
      <c r="Z251" s="776" t="str">
        <f t="shared" si="4"/>
        <v>Добавить территорию действия тарифа</v>
      </c>
      <c r="AA251" s="776"/>
      <c r="AB251" s="776"/>
      <c r="AC251" s="776"/>
      <c r="AD251" s="955"/>
      <c r="AE251" s="955"/>
      <c r="AF251" s="955"/>
      <c r="AG251" s="955"/>
      <c r="AH251" s="955"/>
      <c r="AI251" s="955"/>
      <c r="AJ251" s="955"/>
    </row>
    <row r="252" spans="1:36" s="936" customFormat="1" ht="15.05" customHeight="1">
      <c r="L252" s="461"/>
      <c r="M252" s="698" t="s">
        <v>308</v>
      </c>
      <c r="N252" s="953"/>
      <c r="O252" s="953"/>
      <c r="P252" s="953"/>
      <c r="Q252" s="953"/>
      <c r="R252" s="953"/>
      <c r="S252" s="953"/>
      <c r="T252" s="953"/>
      <c r="U252" s="952"/>
      <c r="V252" s="953"/>
      <c r="W252" s="633"/>
      <c r="X252" s="957"/>
      <c r="Y252" s="957"/>
      <c r="Z252" s="957"/>
      <c r="AA252" s="957"/>
      <c r="AB252" s="957"/>
      <c r="AC252" s="957"/>
      <c r="AD252" s="957"/>
      <c r="AE252" s="957"/>
      <c r="AF252" s="957"/>
      <c r="AG252" s="957"/>
      <c r="AH252" s="957"/>
    </row>
    <row r="253" spans="1:36" s="565" customFormat="1" ht="15.05" customHeight="1">
      <c r="A253" s="564"/>
      <c r="B253" s="564"/>
      <c r="C253" s="564"/>
      <c r="D253" s="564"/>
      <c r="E253" s="564"/>
      <c r="F253" s="564"/>
      <c r="G253" s="563"/>
      <c r="H253" s="564"/>
      <c r="I253" s="383"/>
      <c r="J253" s="647"/>
      <c r="K253" s="383"/>
      <c r="L253" s="566"/>
      <c r="M253" s="641"/>
      <c r="N253" s="737"/>
      <c r="O253" s="737"/>
      <c r="P253" s="737"/>
      <c r="Q253" s="737"/>
      <c r="R253" s="737"/>
      <c r="S253" s="737"/>
      <c r="T253" s="737"/>
      <c r="U253" s="645"/>
      <c r="V253" s="737"/>
      <c r="W253" s="737"/>
      <c r="X253" s="737"/>
      <c r="Y253" s="737"/>
      <c r="Z253" s="737"/>
      <c r="AA253" s="737"/>
      <c r="AB253" s="645"/>
      <c r="AC253" s="737"/>
      <c r="AD253" s="645"/>
      <c r="AE253" s="564"/>
      <c r="AF253" s="564"/>
      <c r="AG253" s="564"/>
      <c r="AH253" s="564"/>
    </row>
    <row r="254" spans="1:36" s="34" customFormat="1" ht="11.8">
      <c r="A254" s="34" t="s">
        <v>276</v>
      </c>
    </row>
    <row r="255" spans="1:36" ht="11.8"/>
    <row r="256" spans="1:36" s="13" customFormat="1" ht="15.05" customHeight="1">
      <c r="C256" s="160"/>
      <c r="D256" s="117"/>
      <c r="E256" s="1019"/>
    </row>
    <row r="258" spans="1:24" s="34" customFormat="1" ht="17.2" customHeight="1">
      <c r="A258" s="34" t="s">
        <v>275</v>
      </c>
    </row>
    <row r="260" spans="1:24" s="35" customFormat="1" ht="17.2" customHeight="1">
      <c r="A260" s="92"/>
      <c r="B260" s="92"/>
      <c r="C260" s="81"/>
      <c r="D260" s="144"/>
      <c r="E260" s="100">
        <v>1</v>
      </c>
      <c r="F260" s="101"/>
      <c r="G260" s="101"/>
      <c r="H260" s="101"/>
      <c r="I260" s="101"/>
      <c r="J260" s="101"/>
      <c r="K260" s="101"/>
      <c r="L260" s="101"/>
      <c r="M260" s="101"/>
      <c r="N260" s="101"/>
      <c r="O260" s="101"/>
      <c r="P260" s="101"/>
      <c r="Q260" s="101"/>
      <c r="R260" s="102"/>
      <c r="S260" s="102"/>
      <c r="T260" s="102"/>
      <c r="U260" s="103"/>
      <c r="V260" s="103"/>
      <c r="W260" s="103"/>
      <c r="X260" s="104"/>
    </row>
    <row r="262" spans="1:24" s="34" customFormat="1" ht="17.2" customHeight="1">
      <c r="A262" s="34" t="s">
        <v>276</v>
      </c>
    </row>
    <row r="263" spans="1:24" ht="17.2" customHeight="1">
      <c r="G263" s="90"/>
      <c r="H263" s="90"/>
    </row>
    <row r="264" spans="1:24" s="35" customFormat="1" ht="17.2" customHeight="1">
      <c r="A264" s="91"/>
      <c r="B264" s="83"/>
      <c r="C264" s="81"/>
      <c r="D264" s="144"/>
      <c r="E264" s="105" t="s">
        <v>92</v>
      </c>
      <c r="F264" s="101"/>
      <c r="G264" s="101"/>
      <c r="H264" s="101"/>
      <c r="I264" s="101"/>
      <c r="J264" s="102"/>
      <c r="K264" s="102"/>
      <c r="L264" s="102"/>
      <c r="M264" s="103"/>
      <c r="N264" s="103"/>
      <c r="O264" s="103"/>
      <c r="P264" s="104"/>
      <c r="Q264" s="84"/>
      <c r="R264" s="84"/>
      <c r="S264" s="84"/>
      <c r="T264" s="84"/>
      <c r="U264" s="84"/>
      <c r="V264" s="84"/>
      <c r="W264" s="84"/>
      <c r="X264" s="84"/>
    </row>
    <row r="266" spans="1:24" s="34" customFormat="1" ht="17.2" customHeight="1">
      <c r="A266" s="34" t="s">
        <v>277</v>
      </c>
    </row>
    <row r="267" spans="1:24" ht="17.2" customHeight="1">
      <c r="G267" s="90"/>
      <c r="H267" s="90"/>
    </row>
    <row r="268" spans="1:24" s="35" customFormat="1" ht="17.2" customHeight="1">
      <c r="A268" s="91"/>
      <c r="B268" s="83"/>
      <c r="C268" s="81"/>
      <c r="D268" s="144"/>
      <c r="E268" s="105" t="s">
        <v>92</v>
      </c>
      <c r="F268" s="101"/>
      <c r="G268" s="101"/>
      <c r="H268" s="101"/>
      <c r="I268" s="101"/>
      <c r="J268" s="102"/>
      <c r="K268" s="102"/>
      <c r="L268" s="102"/>
      <c r="M268" s="103"/>
      <c r="N268" s="103"/>
      <c r="O268" s="103"/>
      <c r="P268" s="104"/>
      <c r="Q268" s="84"/>
      <c r="R268" s="84"/>
      <c r="S268" s="84"/>
      <c r="T268" s="84"/>
      <c r="U268" s="84"/>
      <c r="V268" s="84"/>
      <c r="W268" s="84"/>
      <c r="X268" s="84"/>
    </row>
    <row r="270" spans="1:24" s="34" customFormat="1" ht="17.2" customHeight="1">
      <c r="A270" s="34" t="s">
        <v>304</v>
      </c>
      <c r="B270" s="34" t="s">
        <v>305</v>
      </c>
      <c r="C270" s="34" t="s">
        <v>306</v>
      </c>
    </row>
    <row r="272" spans="1:24" s="22" customFormat="1" ht="20.149999999999999" customHeight="1">
      <c r="A272" s="86"/>
      <c r="B272" s="85"/>
      <c r="C272" s="19"/>
      <c r="D272" s="20"/>
      <c r="F272" s="37" t="s">
        <v>80</v>
      </c>
      <c r="G272" s="26"/>
      <c r="I272" s="52"/>
    </row>
    <row r="273" spans="1:9" s="22" customFormat="1" ht="23.6">
      <c r="A273" s="86"/>
      <c r="B273" s="87"/>
      <c r="C273" s="19"/>
      <c r="D273" s="32"/>
      <c r="E273" s="31" t="s">
        <v>76</v>
      </c>
      <c r="F273" s="33"/>
      <c r="G273" s="26"/>
      <c r="I273" s="52"/>
    </row>
    <row r="274" spans="1:9" s="22" customFormat="1" ht="19.649999999999999">
      <c r="A274" s="86"/>
      <c r="B274" s="87"/>
      <c r="C274" s="19"/>
      <c r="D274" s="32"/>
      <c r="E274" s="31" t="s">
        <v>77</v>
      </c>
      <c r="F274" s="33"/>
      <c r="G274" s="26"/>
      <c r="I274" s="52"/>
    </row>
    <row r="275" spans="1:9" s="22" customFormat="1" ht="13.6" customHeight="1">
      <c r="A275" s="85"/>
      <c r="B275" s="85"/>
      <c r="C275" s="19"/>
      <c r="D275" s="23"/>
      <c r="E275" s="24"/>
      <c r="F275" s="36"/>
      <c r="G275" s="20"/>
      <c r="I275" s="52"/>
    </row>
    <row r="276" spans="1:9" s="22" customFormat="1" ht="20.149999999999999" customHeight="1">
      <c r="A276" s="86"/>
      <c r="B276" s="85"/>
      <c r="C276" s="19"/>
      <c r="D276" s="20"/>
      <c r="F276" s="37" t="s">
        <v>171</v>
      </c>
      <c r="G276" s="26"/>
      <c r="I276" s="52"/>
    </row>
    <row r="277" spans="1:9" s="22" customFormat="1" ht="23.6">
      <c r="A277" s="86"/>
      <c r="B277" s="87"/>
      <c r="C277" s="19"/>
      <c r="D277" s="32"/>
      <c r="E277" s="38" t="s">
        <v>86</v>
      </c>
      <c r="F277" s="33"/>
      <c r="G277" s="26"/>
      <c r="I277" s="52"/>
    </row>
    <row r="278" spans="1:9" s="22" customFormat="1" ht="23.6">
      <c r="A278" s="86"/>
      <c r="B278" s="87"/>
      <c r="C278" s="19"/>
      <c r="D278" s="32"/>
      <c r="E278" s="38" t="s">
        <v>170</v>
      </c>
      <c r="F278" s="33"/>
      <c r="G278" s="26"/>
      <c r="I278" s="52"/>
    </row>
    <row r="279" spans="1:9" s="22" customFormat="1" ht="13.6" customHeight="1">
      <c r="A279" s="85"/>
      <c r="B279" s="85"/>
      <c r="C279" s="19"/>
      <c r="D279" s="23"/>
      <c r="E279" s="24"/>
      <c r="F279" s="36"/>
      <c r="G279" s="20"/>
      <c r="I279" s="52"/>
    </row>
    <row r="280" spans="1:9" s="22" customFormat="1" ht="20.149999999999999" customHeight="1">
      <c r="A280" s="86"/>
      <c r="B280" s="85"/>
      <c r="C280" s="19"/>
      <c r="D280" s="20"/>
      <c r="F280" s="37" t="s">
        <v>172</v>
      </c>
      <c r="G280" s="26"/>
      <c r="I280" s="52"/>
    </row>
    <row r="281" spans="1:9" s="22" customFormat="1" ht="23.6">
      <c r="A281" s="86"/>
      <c r="B281" s="87"/>
      <c r="C281" s="19"/>
      <c r="D281" s="32"/>
      <c r="E281" s="38" t="s">
        <v>86</v>
      </c>
      <c r="F281" s="33"/>
      <c r="G281" s="26"/>
      <c r="I281" s="52"/>
    </row>
    <row r="282" spans="1:9" s="22" customFormat="1" ht="23.6">
      <c r="A282" s="86"/>
      <c r="B282" s="87"/>
      <c r="C282" s="19"/>
      <c r="D282" s="32"/>
      <c r="E282" s="38" t="s">
        <v>170</v>
      </c>
      <c r="F282" s="33"/>
      <c r="G282" s="26"/>
      <c r="I282" s="52"/>
    </row>
    <row r="283" spans="1:9" s="22" customFormat="1" ht="13.6" customHeight="1">
      <c r="A283" s="85"/>
      <c r="B283" s="85"/>
      <c r="C283" s="19"/>
      <c r="D283" s="23"/>
      <c r="E283" s="24"/>
      <c r="F283" s="36"/>
      <c r="G283" s="20"/>
      <c r="I283" s="52"/>
    </row>
    <row r="284" spans="1:9" s="22" customFormat="1" ht="20.149999999999999" customHeight="1">
      <c r="A284" s="86"/>
      <c r="B284" s="85"/>
      <c r="C284" s="19"/>
      <c r="D284" s="20"/>
      <c r="F284" s="37" t="s">
        <v>173</v>
      </c>
      <c r="G284" s="26"/>
      <c r="I284" s="52"/>
    </row>
    <row r="285" spans="1:9" s="22" customFormat="1" ht="23.6">
      <c r="A285" s="86"/>
      <c r="B285" s="87"/>
      <c r="C285" s="19"/>
      <c r="D285" s="32"/>
      <c r="E285" s="31" t="s">
        <v>86</v>
      </c>
      <c r="F285" s="33"/>
      <c r="G285" s="26"/>
      <c r="I285" s="52"/>
    </row>
    <row r="286" spans="1:9" s="22" customFormat="1" ht="19.649999999999999">
      <c r="A286" s="86"/>
      <c r="B286" s="87"/>
      <c r="C286" s="19"/>
      <c r="D286" s="32"/>
      <c r="E286" s="31" t="s">
        <v>87</v>
      </c>
      <c r="F286" s="33"/>
      <c r="G286" s="26"/>
      <c r="I286" s="52"/>
    </row>
    <row r="287" spans="1:9" s="22" customFormat="1" ht="23.6">
      <c r="A287" s="86"/>
      <c r="B287" s="87"/>
      <c r="C287" s="19"/>
      <c r="D287" s="32"/>
      <c r="E287" s="38" t="s">
        <v>170</v>
      </c>
      <c r="F287" s="33"/>
      <c r="G287" s="26"/>
      <c r="I287" s="52"/>
    </row>
    <row r="288" spans="1:9" s="22" customFormat="1" ht="19.649999999999999">
      <c r="A288" s="86"/>
      <c r="B288" s="87"/>
      <c r="C288" s="19"/>
      <c r="D288" s="32"/>
      <c r="E288" s="31" t="s">
        <v>88</v>
      </c>
      <c r="F288" s="33"/>
      <c r="G288" s="26"/>
      <c r="I288" s="52"/>
    </row>
    <row r="290" spans="1:83" s="34" customFormat="1" ht="17.2" customHeight="1">
      <c r="A290" s="34" t="s">
        <v>325</v>
      </c>
    </row>
    <row r="292" spans="1:83" s="121" customFormat="1" ht="14.4">
      <c r="A292" s="178" t="s">
        <v>49</v>
      </c>
      <c r="B292" s="129" t="s">
        <v>252</v>
      </c>
      <c r="C292" s="130"/>
      <c r="D292" s="132"/>
      <c r="E292" s="416"/>
      <c r="F292" s="1032"/>
      <c r="G292" s="1032"/>
      <c r="H292" s="1032"/>
      <c r="I292" s="1037"/>
      <c r="J292" s="293"/>
      <c r="K292" s="294"/>
      <c r="M292" s="421" t="str">
        <f>IF(ISERROR(INDEX(kind_of_nameforms,MATCH(E292,kind_of_forms,0),1)),"",INDEX(kind_of_nameforms,MATCH(E292,kind_of_forms,0),1))</f>
        <v/>
      </c>
    </row>
    <row r="295" spans="1:83" s="252" customFormat="1" ht="15.05">
      <c r="A295" s="34" t="s">
        <v>402</v>
      </c>
      <c r="B295" s="34"/>
      <c r="C295" s="34"/>
      <c r="D295" s="34"/>
      <c r="E295" s="34"/>
      <c r="F295" s="34"/>
      <c r="G295" s="34"/>
      <c r="H295" s="34"/>
      <c r="I295" s="34"/>
      <c r="J295" s="34"/>
      <c r="K295" s="34"/>
      <c r="L295" s="34"/>
      <c r="M295" s="34"/>
      <c r="N295" s="34"/>
      <c r="O295" s="34"/>
      <c r="P295" s="34"/>
      <c r="Q295" s="34"/>
      <c r="R295" s="34"/>
      <c r="S295" s="34"/>
      <c r="T295" s="34"/>
      <c r="U295" s="251"/>
      <c r="V295" s="34"/>
      <c r="W295" s="34"/>
    </row>
    <row r="296" spans="1:83" s="252" customFormat="1" ht="15.05">
      <c r="D296" s="334"/>
      <c r="E296" s="334"/>
      <c r="F296" s="334"/>
      <c r="G296" s="334"/>
      <c r="H296" s="334"/>
      <c r="I296" s="334"/>
      <c r="J296" s="334"/>
      <c r="K296" s="334"/>
      <c r="L296" s="334"/>
      <c r="U296" s="253"/>
    </row>
    <row r="297" spans="1:83" s="256" customFormat="1" ht="15.05" customHeight="1">
      <c r="A297" s="84"/>
      <c r="B297" s="179" t="s">
        <v>403</v>
      </c>
      <c r="C297" s="1409"/>
      <c r="D297" s="1225">
        <v>1</v>
      </c>
      <c r="E297" s="1313"/>
      <c r="F297" s="328"/>
      <c r="G297" s="181">
        <v>0</v>
      </c>
      <c r="H297" s="333"/>
      <c r="I297" s="241"/>
      <c r="J297" s="370" t="s">
        <v>496</v>
      </c>
      <c r="K297" s="148"/>
      <c r="L297" s="257"/>
      <c r="M297" s="203">
        <f>mergeValue(H297)</f>
        <v>0</v>
      </c>
      <c r="N297" s="194"/>
      <c r="O297" s="194"/>
      <c r="P297" s="203" t="str">
        <f>IF(ISERROR(MATCH(Q297,MODesc,0)),"n","y")</f>
        <v>n</v>
      </c>
      <c r="Q297" s="194"/>
      <c r="R297" s="203" t="str">
        <f>K297&amp;"("&amp;L297&amp;")"</f>
        <v>()</v>
      </c>
      <c r="S297" s="179"/>
      <c r="T297" s="179"/>
      <c r="U297" s="239"/>
      <c r="V297" s="179"/>
      <c r="W297" s="179"/>
      <c r="X297" s="179"/>
      <c r="Y297" s="255"/>
      <c r="Z297" s="255"/>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218"/>
      <c r="BJ297" s="218"/>
      <c r="BK297" s="218"/>
      <c r="BL297" s="218"/>
      <c r="BM297" s="218"/>
      <c r="BN297" s="218"/>
      <c r="BO297" s="218"/>
      <c r="BP297" s="218"/>
      <c r="BQ297" s="218"/>
      <c r="BR297" s="218"/>
      <c r="BS297" s="218"/>
      <c r="BT297" s="218"/>
      <c r="BU297" s="218"/>
      <c r="BV297" s="255"/>
      <c r="BW297" s="255"/>
      <c r="BX297" s="255"/>
      <c r="BY297" s="255"/>
      <c r="BZ297" s="255"/>
      <c r="CA297" s="255"/>
      <c r="CB297" s="255"/>
      <c r="CC297" s="255"/>
      <c r="CD297" s="255"/>
      <c r="CE297" s="255"/>
    </row>
    <row r="298" spans="1:83" s="256" customFormat="1" ht="15.05" customHeight="1">
      <c r="A298" s="84"/>
      <c r="B298" s="84"/>
      <c r="C298" s="1409"/>
      <c r="D298" s="1225"/>
      <c r="E298" s="1313"/>
      <c r="F298" s="241"/>
      <c r="G298" s="242"/>
      <c r="H298" s="148" t="s">
        <v>401</v>
      </c>
      <c r="I298" s="242"/>
      <c r="J298" s="242"/>
      <c r="K298" s="258"/>
      <c r="L298" s="257"/>
      <c r="M298" s="194"/>
      <c r="N298" s="194"/>
      <c r="O298" s="194"/>
      <c r="P298" s="194"/>
      <c r="Q298" s="203"/>
      <c r="R298" s="194"/>
      <c r="S298" s="179"/>
      <c r="T298" s="179"/>
      <c r="U298" s="239"/>
      <c r="V298" s="179"/>
      <c r="W298" s="179"/>
      <c r="X298" s="179"/>
      <c r="Y298" s="255"/>
      <c r="Z298" s="255"/>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218"/>
      <c r="BJ298" s="218"/>
      <c r="BK298" s="218"/>
      <c r="BL298" s="218"/>
      <c r="BM298" s="218"/>
      <c r="BN298" s="218"/>
      <c r="BO298" s="218"/>
      <c r="BP298" s="218"/>
      <c r="BQ298" s="218"/>
      <c r="BR298" s="218"/>
      <c r="BS298" s="218"/>
      <c r="BT298" s="218"/>
      <c r="BU298" s="218"/>
      <c r="BV298" s="255"/>
      <c r="BW298" s="255"/>
      <c r="BX298" s="255"/>
      <c r="BY298" s="255"/>
      <c r="BZ298" s="255"/>
      <c r="CA298" s="255"/>
      <c r="CB298" s="255"/>
      <c r="CC298" s="255"/>
      <c r="CD298" s="255"/>
      <c r="CE298" s="255"/>
    </row>
    <row r="299" spans="1:83" s="252" customFormat="1" ht="15.05">
      <c r="Q299" s="259"/>
      <c r="U299" s="253"/>
    </row>
    <row r="300" spans="1:83" s="252" customFormat="1" ht="15.05">
      <c r="A300" s="34" t="s">
        <v>404</v>
      </c>
      <c r="B300" s="34"/>
      <c r="C300" s="34"/>
      <c r="D300" s="34"/>
      <c r="E300" s="34"/>
      <c r="F300" s="34"/>
      <c r="G300" s="34"/>
      <c r="H300" s="34"/>
      <c r="I300" s="34"/>
      <c r="J300" s="34"/>
      <c r="K300" s="34"/>
      <c r="L300" s="34"/>
      <c r="M300" s="34"/>
      <c r="N300" s="34"/>
      <c r="O300" s="34"/>
      <c r="P300" s="34"/>
      <c r="Q300" s="260"/>
      <c r="R300" s="34"/>
      <c r="S300" s="34"/>
      <c r="T300" s="34"/>
      <c r="U300" s="251"/>
      <c r="V300" s="34"/>
      <c r="W300" s="34"/>
    </row>
    <row r="301" spans="1:83" s="252" customFormat="1" ht="15.05">
      <c r="F301" s="334"/>
      <c r="G301" s="334"/>
      <c r="H301" s="334"/>
      <c r="I301" s="334"/>
      <c r="J301" s="334"/>
      <c r="K301" s="334"/>
      <c r="L301" s="334"/>
      <c r="Q301" s="259"/>
      <c r="U301" s="253"/>
    </row>
    <row r="302" spans="1:83" s="256" customFormat="1" ht="15.05" customHeight="1">
      <c r="A302" s="84"/>
      <c r="B302" s="179" t="s">
        <v>403</v>
      </c>
      <c r="C302" s="1410"/>
      <c r="D302" s="240"/>
      <c r="E302" s="423"/>
      <c r="F302" s="1411"/>
      <c r="G302" s="1225">
        <v>0</v>
      </c>
      <c r="H302" s="1408"/>
      <c r="I302" s="241"/>
      <c r="J302" s="370" t="s">
        <v>496</v>
      </c>
      <c r="K302" s="148"/>
      <c r="L302" s="257"/>
      <c r="M302" s="203">
        <f>mergeValue(H302)</f>
        <v>0</v>
      </c>
      <c r="N302" s="194"/>
      <c r="O302" s="194"/>
      <c r="P302" s="194"/>
      <c r="Q302" s="194"/>
      <c r="R302" s="203" t="str">
        <f>K302&amp;"("&amp;L302&amp;")"</f>
        <v>()</v>
      </c>
      <c r="S302" s="179"/>
      <c r="T302" s="179"/>
      <c r="U302" s="239"/>
      <c r="V302" s="179"/>
      <c r="W302" s="179"/>
      <c r="X302" s="179"/>
      <c r="Y302" s="255"/>
      <c r="Z302" s="255"/>
      <c r="AA302" s="218"/>
      <c r="AB302" s="218"/>
      <c r="AC302" s="218"/>
      <c r="AD302" s="218"/>
      <c r="AE302" s="218"/>
      <c r="AF302" s="218"/>
      <c r="AG302" s="218"/>
      <c r="AH302" s="218"/>
      <c r="AI302" s="218"/>
      <c r="AJ302" s="218"/>
      <c r="AK302" s="218"/>
      <c r="AL302" s="218"/>
      <c r="AM302" s="218"/>
      <c r="AN302" s="218"/>
      <c r="AO302" s="218"/>
      <c r="AP302" s="218"/>
      <c r="AQ302" s="218"/>
      <c r="AR302" s="218"/>
      <c r="AS302" s="218"/>
      <c r="AT302" s="218"/>
      <c r="AU302" s="218"/>
      <c r="AV302" s="218"/>
      <c r="AW302" s="218"/>
      <c r="AX302" s="218"/>
      <c r="AY302" s="218"/>
      <c r="AZ302" s="218"/>
      <c r="BA302" s="218"/>
      <c r="BB302" s="218"/>
      <c r="BC302" s="218"/>
      <c r="BD302" s="218"/>
      <c r="BE302" s="218"/>
      <c r="BF302" s="218"/>
      <c r="BG302" s="218"/>
      <c r="BH302" s="218"/>
      <c r="BI302" s="218"/>
      <c r="BJ302" s="218"/>
      <c r="BK302" s="218"/>
      <c r="BL302" s="218"/>
      <c r="BM302" s="218"/>
      <c r="BN302" s="218"/>
      <c r="BO302" s="218"/>
      <c r="BP302" s="218"/>
      <c r="BQ302" s="218"/>
      <c r="BR302" s="218"/>
      <c r="BS302" s="218"/>
      <c r="BT302" s="218"/>
      <c r="BU302" s="218"/>
      <c r="BV302" s="255"/>
      <c r="BW302" s="255"/>
      <c r="BX302" s="255"/>
      <c r="BY302" s="255"/>
      <c r="BZ302" s="255"/>
      <c r="CA302" s="255"/>
      <c r="CB302" s="255"/>
      <c r="CC302" s="255"/>
      <c r="CD302" s="255"/>
      <c r="CE302" s="255"/>
    </row>
    <row r="303" spans="1:83" s="256" customFormat="1" ht="15.05" customHeight="1">
      <c r="A303" s="84"/>
      <c r="B303" s="84"/>
      <c r="C303" s="1410"/>
      <c r="D303" s="240"/>
      <c r="E303" s="423"/>
      <c r="F303" s="1411"/>
      <c r="G303" s="1225"/>
      <c r="H303" s="1408"/>
      <c r="I303" s="242"/>
      <c r="J303" s="242"/>
      <c r="K303" s="148" t="s">
        <v>4</v>
      </c>
      <c r="L303" s="257"/>
      <c r="M303" s="194"/>
      <c r="N303" s="194"/>
      <c r="O303" s="194"/>
      <c r="P303" s="194"/>
      <c r="Q303" s="203"/>
      <c r="R303" s="194"/>
      <c r="S303" s="179"/>
      <c r="T303" s="179"/>
      <c r="U303" s="239"/>
      <c r="V303" s="179"/>
      <c r="W303" s="179"/>
      <c r="X303" s="179"/>
      <c r="Y303" s="255"/>
      <c r="Z303" s="255"/>
      <c r="AA303" s="218"/>
      <c r="AB303" s="218"/>
      <c r="AC303" s="218"/>
      <c r="AD303" s="218"/>
      <c r="AE303" s="218"/>
      <c r="AF303" s="218"/>
      <c r="AG303" s="218"/>
      <c r="AH303" s="218"/>
      <c r="AI303" s="218"/>
      <c r="AJ303" s="218"/>
      <c r="AK303" s="218"/>
      <c r="AL303" s="218"/>
      <c r="AM303" s="218"/>
      <c r="AN303" s="218"/>
      <c r="AO303" s="218"/>
      <c r="AP303" s="218"/>
      <c r="AQ303" s="218"/>
      <c r="AR303" s="218"/>
      <c r="AS303" s="218"/>
      <c r="AT303" s="218"/>
      <c r="AU303" s="218"/>
      <c r="AV303" s="218"/>
      <c r="AW303" s="218"/>
      <c r="AX303" s="218"/>
      <c r="AY303" s="218"/>
      <c r="AZ303" s="218"/>
      <c r="BA303" s="218"/>
      <c r="BB303" s="218"/>
      <c r="BC303" s="218"/>
      <c r="BD303" s="218"/>
      <c r="BE303" s="218"/>
      <c r="BF303" s="218"/>
      <c r="BG303" s="218"/>
      <c r="BH303" s="218"/>
      <c r="BI303" s="218"/>
      <c r="BJ303" s="218"/>
      <c r="BK303" s="218"/>
      <c r="BL303" s="218"/>
      <c r="BM303" s="218"/>
      <c r="BN303" s="218"/>
      <c r="BO303" s="218"/>
      <c r="BP303" s="218"/>
      <c r="BQ303" s="218"/>
      <c r="BR303" s="218"/>
      <c r="BS303" s="218"/>
      <c r="BT303" s="218"/>
      <c r="BU303" s="218"/>
      <c r="BV303" s="255"/>
      <c r="BW303" s="255"/>
      <c r="BX303" s="255"/>
      <c r="BY303" s="255"/>
      <c r="BZ303" s="255"/>
      <c r="CA303" s="255"/>
      <c r="CB303" s="255"/>
      <c r="CC303" s="255"/>
      <c r="CD303" s="255"/>
      <c r="CE303" s="255"/>
    </row>
    <row r="304" spans="1:83" s="252" customFormat="1" ht="15.05">
      <c r="Q304" s="259"/>
      <c r="U304" s="253"/>
    </row>
    <row r="305" spans="1:83" s="252" customFormat="1" ht="15.05">
      <c r="A305" s="34" t="s">
        <v>405</v>
      </c>
      <c r="B305" s="34"/>
      <c r="C305" s="34"/>
      <c r="D305" s="34"/>
      <c r="E305" s="34"/>
      <c r="F305" s="34"/>
      <c r="G305" s="34"/>
      <c r="H305" s="34"/>
      <c r="I305" s="34"/>
      <c r="J305" s="34"/>
      <c r="K305" s="34"/>
      <c r="L305" s="34"/>
      <c r="M305" s="34"/>
      <c r="N305" s="34"/>
      <c r="O305" s="34"/>
      <c r="P305" s="34"/>
      <c r="Q305" s="260"/>
      <c r="R305" s="34"/>
      <c r="S305" s="34"/>
      <c r="T305" s="34"/>
      <c r="U305" s="251"/>
      <c r="V305" s="34"/>
      <c r="W305" s="34"/>
    </row>
    <row r="306" spans="1:83" s="252" customFormat="1" ht="15.05">
      <c r="Q306" s="259"/>
      <c r="U306" s="253"/>
    </row>
    <row r="307" spans="1:83" s="256" customFormat="1" ht="15.05" customHeight="1">
      <c r="A307" s="84"/>
      <c r="B307" s="179" t="s">
        <v>403</v>
      </c>
      <c r="C307" s="374"/>
      <c r="D307" s="252"/>
      <c r="E307" s="424"/>
      <c r="F307" s="252"/>
      <c r="G307" s="252"/>
      <c r="H307" s="252"/>
      <c r="I307" s="212"/>
      <c r="J307" s="181">
        <v>0</v>
      </c>
      <c r="K307" s="373"/>
      <c r="L307" s="238"/>
      <c r="M307" s="203">
        <f>mergeValue(H307)</f>
        <v>0</v>
      </c>
      <c r="N307" s="194"/>
      <c r="O307" s="194"/>
      <c r="P307" s="194"/>
      <c r="Q307" s="194"/>
      <c r="R307" s="203" t="str">
        <f>K307&amp;" ("&amp;L307&amp;")"</f>
        <v xml:space="preserve"> ()</v>
      </c>
      <c r="S307" s="179"/>
      <c r="T307" s="179"/>
      <c r="U307" s="239"/>
      <c r="V307" s="179"/>
      <c r="W307" s="179"/>
      <c r="X307" s="179"/>
      <c r="Y307" s="255"/>
      <c r="Z307" s="255"/>
      <c r="AA307" s="218"/>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8"/>
      <c r="AY307" s="218"/>
      <c r="AZ307" s="218"/>
      <c r="BA307" s="218"/>
      <c r="BB307" s="218"/>
      <c r="BC307" s="218"/>
      <c r="BD307" s="218"/>
      <c r="BE307" s="218"/>
      <c r="BF307" s="218"/>
      <c r="BG307" s="218"/>
      <c r="BH307" s="218"/>
      <c r="BI307" s="218"/>
      <c r="BJ307" s="218"/>
      <c r="BK307" s="218"/>
      <c r="BL307" s="218"/>
      <c r="BM307" s="218"/>
      <c r="BN307" s="218"/>
      <c r="BO307" s="218"/>
      <c r="BP307" s="218"/>
      <c r="BQ307" s="218"/>
      <c r="BR307" s="218"/>
      <c r="BS307" s="218"/>
      <c r="BT307" s="218"/>
      <c r="BU307" s="218"/>
      <c r="BV307" s="255"/>
      <c r="BW307" s="255"/>
      <c r="BX307" s="255"/>
      <c r="BY307" s="255"/>
      <c r="BZ307" s="255"/>
      <c r="CA307" s="255"/>
      <c r="CB307" s="255"/>
      <c r="CC307" s="255"/>
      <c r="CD307" s="255"/>
      <c r="CE307" s="255"/>
    </row>
    <row r="309" spans="1:83" ht="11.8"/>
    <row r="310" spans="1:83" s="34" customFormat="1" ht="11.8">
      <c r="A310" s="34" t="s">
        <v>444</v>
      </c>
    </row>
    <row r="311" spans="1:83" ht="11.8"/>
    <row r="312" spans="1:83" s="35" customFormat="1" ht="20.149999999999999" customHeight="1">
      <c r="A312" s="91"/>
      <c r="B312" s="179"/>
      <c r="C312" s="81"/>
      <c r="D312" s="180"/>
      <c r="E312" s="279"/>
      <c r="F312" s="277"/>
      <c r="G312" s="280"/>
      <c r="I312" s="203"/>
      <c r="J312" s="203"/>
    </row>
    <row r="313" spans="1:83" ht="11.8"/>
    <row r="314" spans="1:83" ht="11.8"/>
    <row r="315" spans="1:83" s="34" customFormat="1" ht="11.8">
      <c r="A315" s="34" t="s">
        <v>450</v>
      </c>
    </row>
    <row r="316" spans="1:83" ht="11.8"/>
    <row r="317" spans="1:83" s="35" customFormat="1" ht="20.149999999999999" customHeight="1">
      <c r="A317" s="276"/>
      <c r="B317" s="179"/>
      <c r="C317" s="81"/>
      <c r="D317" s="180"/>
      <c r="E317" s="282"/>
      <c r="F317" s="281" t="s">
        <v>449</v>
      </c>
      <c r="G317" s="281" t="s">
        <v>449</v>
      </c>
      <c r="H317" s="293"/>
      <c r="I317" s="203"/>
      <c r="K317" s="203"/>
      <c r="L317" s="203"/>
    </row>
    <row r="318" spans="1:83" ht="11.8"/>
    <row r="319" spans="1:83" ht="11.8"/>
    <row r="320" spans="1:83" s="34" customFormat="1" ht="11.8">
      <c r="A320" s="34" t="s">
        <v>451</v>
      </c>
    </row>
    <row r="321" spans="1:12" ht="11.8"/>
    <row r="322" spans="1:12" s="35" customFormat="1" ht="20.149999999999999" customHeight="1">
      <c r="A322" s="276"/>
      <c r="B322" s="179"/>
      <c r="C322" s="81"/>
      <c r="D322" s="180"/>
      <c r="E322" s="282"/>
      <c r="F322" s="281" t="s">
        <v>449</v>
      </c>
      <c r="G322" s="387"/>
      <c r="H322" s="281" t="s">
        <v>449</v>
      </c>
      <c r="I322" s="203"/>
      <c r="K322" s="203"/>
      <c r="L322" s="203"/>
    </row>
    <row r="323" spans="1:12" ht="11.8"/>
    <row r="324" spans="1:12" ht="11.8"/>
    <row r="325" spans="1:12" s="34" customFormat="1" ht="11.8">
      <c r="A325" s="34" t="s">
        <v>452</v>
      </c>
    </row>
    <row r="326" spans="1:12" ht="11.8"/>
    <row r="327" spans="1:12" s="35" customFormat="1" ht="20.149999999999999" customHeight="1">
      <c r="A327" s="276"/>
      <c r="B327" s="179"/>
      <c r="C327" s="81"/>
      <c r="D327" s="180"/>
      <c r="E327" s="283">
        <f>E326</f>
        <v>0</v>
      </c>
      <c r="F327" s="281" t="s">
        <v>449</v>
      </c>
      <c r="G327" s="387"/>
      <c r="H327" s="281" t="s">
        <v>449</v>
      </c>
      <c r="I327" s="203"/>
      <c r="K327" s="203"/>
      <c r="L327" s="203"/>
    </row>
    <row r="328" spans="1:12" s="35" customFormat="1" ht="14.4">
      <c r="A328" s="276"/>
      <c r="B328" s="179"/>
      <c r="C328" s="81"/>
      <c r="D328" s="95"/>
      <c r="E328" s="284"/>
      <c r="F328" s="285"/>
      <c r="G328"/>
      <c r="H328" s="285"/>
      <c r="I328" s="203"/>
      <c r="K328" s="203"/>
      <c r="L328" s="203"/>
    </row>
    <row r="330" spans="1:12" s="34" customFormat="1" ht="11.8">
      <c r="A330" s="34" t="s">
        <v>453</v>
      </c>
    </row>
    <row r="331" spans="1:12" ht="11.8"/>
    <row r="332" spans="1:12" s="35" customFormat="1" ht="20.149999999999999" customHeight="1">
      <c r="A332" s="276"/>
      <c r="B332" s="179"/>
      <c r="C332" s="81"/>
      <c r="D332" s="180"/>
      <c r="E332" s="283">
        <f>E331</f>
        <v>0</v>
      </c>
      <c r="F332" s="281" t="s">
        <v>449</v>
      </c>
      <c r="G332" s="286"/>
      <c r="H332" s="281" t="s">
        <v>449</v>
      </c>
      <c r="I332" s="203"/>
      <c r="K332" s="203"/>
      <c r="L332" s="203"/>
    </row>
    <row r="335" spans="1:12" s="34" customFormat="1" ht="17.2" customHeight="1">
      <c r="A335" s="34" t="s">
        <v>484</v>
      </c>
    </row>
    <row r="337" spans="1:83" s="182" customFormat="1" ht="409.6">
      <c r="A337" s="1279">
        <v>1</v>
      </c>
      <c r="B337" s="205"/>
      <c r="C337" s="205"/>
      <c r="D337" s="205"/>
      <c r="F337" s="312" t="str">
        <f>"2." &amp;mergeValue(A337)</f>
        <v>2.1</v>
      </c>
      <c r="G337" s="388" t="s">
        <v>473</v>
      </c>
      <c r="H337" s="296"/>
      <c r="I337" s="188" t="s">
        <v>568</v>
      </c>
      <c r="J337" s="311"/>
      <c r="K337" s="205"/>
      <c r="L337" s="205"/>
      <c r="M337" s="205"/>
      <c r="N337" s="205"/>
      <c r="O337" s="205"/>
      <c r="P337" s="205"/>
      <c r="Q337" s="205"/>
      <c r="R337" s="205"/>
      <c r="S337" s="205"/>
      <c r="T337" s="205"/>
    </row>
    <row r="338" spans="1:83" s="182" customFormat="1" ht="94.25">
      <c r="A338" s="1279"/>
      <c r="B338" s="205"/>
      <c r="C338" s="205"/>
      <c r="D338" s="205"/>
      <c r="F338" s="312" t="str">
        <f>"3." &amp;mergeValue(A338)</f>
        <v>3.1</v>
      </c>
      <c r="G338" s="388" t="s">
        <v>474</v>
      </c>
      <c r="H338" s="296"/>
      <c r="I338" s="188" t="s">
        <v>566</v>
      </c>
      <c r="J338" s="311"/>
      <c r="K338" s="205"/>
      <c r="L338" s="205"/>
      <c r="M338" s="205"/>
      <c r="N338" s="205"/>
      <c r="O338" s="205"/>
      <c r="P338" s="205"/>
      <c r="Q338" s="205"/>
      <c r="R338" s="205"/>
      <c r="S338" s="205"/>
      <c r="T338" s="205"/>
    </row>
    <row r="339" spans="1:83" s="182" customFormat="1" ht="47.15">
      <c r="A339" s="1279"/>
      <c r="B339" s="205"/>
      <c r="C339" s="205"/>
      <c r="D339" s="205"/>
      <c r="F339" s="312" t="str">
        <f>"4."&amp;mergeValue(A339)</f>
        <v>4.1</v>
      </c>
      <c r="G339" s="388" t="s">
        <v>475</v>
      </c>
      <c r="H339" s="297" t="s">
        <v>449</v>
      </c>
      <c r="I339" s="188"/>
      <c r="J339" s="311"/>
      <c r="K339" s="205"/>
      <c r="L339" s="205"/>
      <c r="M339" s="205"/>
      <c r="N339" s="205"/>
      <c r="O339" s="205"/>
      <c r="P339" s="205"/>
      <c r="Q339" s="205"/>
      <c r="R339" s="205"/>
      <c r="S339" s="205"/>
      <c r="T339" s="205"/>
    </row>
    <row r="340" spans="1:83" s="182" customFormat="1" ht="94.25">
      <c r="A340" s="1279"/>
      <c r="B340" s="1279">
        <v>1</v>
      </c>
      <c r="C340" s="318"/>
      <c r="D340" s="318"/>
      <c r="F340" s="312" t="str">
        <f>"4."&amp;mergeValue(A340) &amp;"."&amp;mergeValue(B340)</f>
        <v>4.1.1</v>
      </c>
      <c r="G340" s="303" t="s">
        <v>570</v>
      </c>
      <c r="H340" s="296" t="str">
        <f>IF(region_name="","",region_name)</f>
        <v>Архангельская область</v>
      </c>
      <c r="I340" s="188" t="s">
        <v>478</v>
      </c>
      <c r="J340" s="311"/>
      <c r="K340" s="205"/>
      <c r="L340" s="205"/>
      <c r="M340" s="205"/>
      <c r="N340" s="205"/>
      <c r="O340" s="205"/>
      <c r="P340" s="205"/>
      <c r="Q340" s="205"/>
      <c r="R340" s="205"/>
      <c r="S340" s="205"/>
      <c r="T340" s="205"/>
    </row>
    <row r="341" spans="1:83" s="182" customFormat="1" ht="200.3">
      <c r="A341" s="1279"/>
      <c r="B341" s="1279"/>
      <c r="C341" s="1279">
        <v>1</v>
      </c>
      <c r="D341" s="318"/>
      <c r="F341" s="312" t="str">
        <f>"4."&amp;mergeValue(A341) &amp;"."&amp;mergeValue(B341)&amp;"."&amp;mergeValue(C341)</f>
        <v>4.1.1.1</v>
      </c>
      <c r="G341" s="317" t="s">
        <v>476</v>
      </c>
      <c r="H341" s="296"/>
      <c r="I341" s="188" t="s">
        <v>479</v>
      </c>
      <c r="J341" s="311"/>
      <c r="K341" s="205"/>
      <c r="L341" s="205"/>
      <c r="M341" s="205"/>
      <c r="N341" s="205"/>
      <c r="O341" s="205"/>
      <c r="P341" s="205"/>
      <c r="Q341" s="205"/>
      <c r="R341" s="205"/>
      <c r="S341" s="205"/>
      <c r="T341" s="205"/>
    </row>
    <row r="342" spans="1:83" s="182" customFormat="1" ht="33.75" customHeight="1">
      <c r="A342" s="1279"/>
      <c r="B342" s="1279"/>
      <c r="C342" s="1279"/>
      <c r="D342" s="318">
        <v>1</v>
      </c>
      <c r="F342" s="312" t="str">
        <f>"4."&amp;mergeValue(A342) &amp;"."&amp;mergeValue(B342)&amp;"."&amp;mergeValue(C342)&amp;"."&amp;mergeValue(D342)</f>
        <v>4.1.1.1.1</v>
      </c>
      <c r="G342" s="391" t="s">
        <v>477</v>
      </c>
      <c r="H342" s="296"/>
      <c r="I342" s="1280" t="s">
        <v>569</v>
      </c>
      <c r="J342" s="311"/>
      <c r="K342" s="205"/>
      <c r="L342" s="205"/>
      <c r="M342" s="205"/>
      <c r="N342" s="205"/>
      <c r="O342" s="205"/>
      <c r="P342" s="205"/>
      <c r="Q342" s="205"/>
      <c r="R342" s="205"/>
      <c r="S342" s="205"/>
      <c r="T342" s="205"/>
    </row>
    <row r="343" spans="1:83" s="182" customFormat="1" ht="19">
      <c r="A343" s="1279"/>
      <c r="B343" s="1279"/>
      <c r="C343" s="1279"/>
      <c r="D343" s="318"/>
      <c r="F343" s="395"/>
      <c r="G343" s="396" t="s">
        <v>4</v>
      </c>
      <c r="H343" s="397"/>
      <c r="I343" s="1280"/>
      <c r="J343" s="311"/>
      <c r="K343" s="205"/>
      <c r="L343" s="205"/>
      <c r="M343" s="205"/>
      <c r="N343" s="205"/>
      <c r="O343" s="205"/>
      <c r="P343" s="205"/>
      <c r="Q343" s="205"/>
      <c r="R343" s="205"/>
      <c r="S343" s="205"/>
      <c r="T343" s="205"/>
    </row>
    <row r="344" spans="1:83" s="182" customFormat="1" ht="19">
      <c r="A344" s="1279"/>
      <c r="B344" s="1279"/>
      <c r="C344" s="318"/>
      <c r="D344" s="318"/>
      <c r="F344" s="314"/>
      <c r="G344" s="142" t="s">
        <v>401</v>
      </c>
      <c r="H344" s="315"/>
      <c r="I344" s="316"/>
      <c r="J344" s="311"/>
      <c r="K344" s="205"/>
      <c r="L344" s="205"/>
      <c r="M344" s="205"/>
      <c r="N344" s="205"/>
      <c r="O344" s="205"/>
      <c r="P344" s="205"/>
      <c r="Q344" s="205"/>
      <c r="R344" s="205"/>
      <c r="S344" s="205"/>
      <c r="T344" s="205"/>
    </row>
    <row r="345" spans="1:83" s="182" customFormat="1" ht="19">
      <c r="A345" s="1279"/>
      <c r="B345" s="205"/>
      <c r="C345" s="205"/>
      <c r="D345" s="205"/>
      <c r="F345" s="314"/>
      <c r="G345" s="148" t="s">
        <v>483</v>
      </c>
      <c r="H345" s="315"/>
      <c r="I345" s="316"/>
      <c r="J345" s="311"/>
      <c r="K345" s="205"/>
      <c r="L345" s="205"/>
      <c r="M345" s="205"/>
      <c r="N345" s="205"/>
      <c r="O345" s="205"/>
      <c r="P345" s="205"/>
      <c r="Q345" s="205"/>
      <c r="R345" s="205"/>
      <c r="S345" s="205"/>
      <c r="T345" s="205"/>
    </row>
    <row r="346" spans="1:83" s="182" customFormat="1" ht="19">
      <c r="A346" s="205"/>
      <c r="B346" s="205"/>
      <c r="C346" s="205"/>
      <c r="D346" s="205"/>
      <c r="F346" s="314"/>
      <c r="G346" s="158" t="s">
        <v>482</v>
      </c>
      <c r="H346" s="315"/>
      <c r="I346" s="316"/>
      <c r="J346" s="311"/>
      <c r="K346" s="205"/>
      <c r="L346" s="205"/>
      <c r="M346" s="205"/>
      <c r="N346" s="205"/>
      <c r="O346" s="205"/>
      <c r="P346" s="205"/>
      <c r="Q346" s="205"/>
      <c r="R346" s="205"/>
      <c r="S346" s="205"/>
      <c r="T346" s="205"/>
    </row>
    <row r="349" spans="1:83" s="1070" customFormat="1" ht="17.2" customHeight="1">
      <c r="A349" s="1072" t="s">
        <v>701</v>
      </c>
      <c r="B349" s="1072"/>
      <c r="C349" s="1072"/>
      <c r="D349" s="1072"/>
      <c r="E349" s="1072"/>
      <c r="F349" s="1072"/>
      <c r="G349" s="1072"/>
      <c r="H349" s="1072"/>
      <c r="I349" s="1072"/>
      <c r="J349" s="1072"/>
      <c r="K349" s="1072"/>
      <c r="L349" s="1072"/>
      <c r="M349" s="1072"/>
      <c r="N349" s="1072"/>
      <c r="O349" s="1072"/>
      <c r="P349" s="1072"/>
      <c r="Q349" s="1072"/>
      <c r="R349" s="1072"/>
      <c r="S349" s="1072"/>
      <c r="T349" s="1072"/>
      <c r="U349" s="1072"/>
      <c r="V349" s="1072"/>
      <c r="W349" s="1072"/>
      <c r="X349" s="1072"/>
      <c r="Y349" s="1072"/>
      <c r="Z349" s="1072"/>
      <c r="AA349" s="1072"/>
      <c r="AB349" s="1072"/>
      <c r="AC349" s="1072"/>
      <c r="AD349" s="1072"/>
      <c r="AE349" s="1072"/>
      <c r="AF349" s="1072"/>
      <c r="AG349" s="1072"/>
      <c r="AH349" s="1072"/>
      <c r="AI349" s="1072"/>
      <c r="AJ349" s="1072"/>
      <c r="AK349" s="1072"/>
      <c r="AL349" s="1072"/>
      <c r="AM349" s="1072"/>
      <c r="AN349" s="1072"/>
      <c r="AO349" s="1072"/>
      <c r="AP349" s="1072"/>
      <c r="AQ349" s="1072"/>
      <c r="AR349" s="1072"/>
      <c r="AS349" s="1072"/>
      <c r="AT349" s="1072"/>
      <c r="AU349" s="1072"/>
      <c r="AV349" s="1072"/>
      <c r="AW349" s="1072"/>
      <c r="AX349" s="1072"/>
      <c r="AY349" s="1072"/>
      <c r="AZ349" s="1072"/>
      <c r="BA349" s="1072"/>
      <c r="BB349" s="1072"/>
      <c r="BC349" s="1072"/>
      <c r="BD349" s="1072"/>
      <c r="BE349" s="1072"/>
      <c r="BF349" s="1072"/>
      <c r="BG349" s="1072"/>
      <c r="BH349" s="1072"/>
      <c r="BI349" s="1072"/>
      <c r="BJ349" s="1072"/>
      <c r="BK349" s="1072"/>
      <c r="BL349" s="1072"/>
      <c r="BM349" s="1072"/>
      <c r="BN349" s="1072"/>
      <c r="BO349" s="1072"/>
      <c r="BP349" s="1072"/>
      <c r="BQ349" s="1072"/>
      <c r="BR349" s="1072"/>
      <c r="BS349" s="1072"/>
      <c r="BT349" s="1072"/>
      <c r="BU349" s="1072"/>
      <c r="BV349" s="1072"/>
      <c r="BW349" s="1072"/>
      <c r="BX349" s="1072"/>
      <c r="BY349" s="1072"/>
      <c r="BZ349" s="1072"/>
      <c r="CA349" s="1072"/>
      <c r="CB349" s="1072"/>
      <c r="CC349" s="1072"/>
      <c r="CD349" s="1072"/>
      <c r="CE349" s="1072"/>
    </row>
    <row r="350" spans="1:83" s="1070" customFormat="1" ht="17.2" customHeight="1"/>
    <row r="351" spans="1:83" s="1070" customFormat="1" ht="17.2" customHeight="1">
      <c r="A351" s="1082"/>
      <c r="B351" s="1093"/>
      <c r="C351" s="1079"/>
      <c r="D351" s="1094"/>
      <c r="E351" s="1105"/>
      <c r="F351" s="1129"/>
      <c r="G351" s="1109"/>
      <c r="H351" s="1106"/>
      <c r="I351" s="1099"/>
      <c r="J351" s="1099"/>
      <c r="K351" s="1073"/>
      <c r="L351" s="1073"/>
      <c r="M351" s="1073"/>
      <c r="N351" s="1073"/>
      <c r="O351" s="1073"/>
      <c r="P351" s="1073"/>
      <c r="Q351" s="1073"/>
      <c r="R351" s="1073"/>
      <c r="S351" s="1073"/>
      <c r="T351" s="1073"/>
      <c r="U351" s="1073"/>
      <c r="V351" s="1073"/>
      <c r="W351" s="1073"/>
      <c r="X351" s="1073"/>
      <c r="Y351" s="1073"/>
      <c r="Z351" s="1073"/>
      <c r="AA351" s="1073"/>
      <c r="AB351" s="1073"/>
      <c r="AC351" s="1073"/>
      <c r="AD351" s="1073"/>
      <c r="AE351" s="1073"/>
      <c r="AF351" s="1073"/>
      <c r="AG351" s="1073"/>
      <c r="AH351" s="1073"/>
      <c r="AI351" s="1073"/>
      <c r="AJ351" s="1073"/>
      <c r="AK351" s="1073"/>
      <c r="AL351" s="1073"/>
      <c r="AM351" s="1073"/>
      <c r="AN351" s="1073"/>
      <c r="AO351" s="1073"/>
      <c r="AP351" s="1073"/>
      <c r="AQ351" s="1073"/>
      <c r="AR351" s="1073"/>
      <c r="AS351" s="1073"/>
      <c r="AT351" s="1073"/>
      <c r="AU351" s="1073"/>
      <c r="AV351" s="1073"/>
      <c r="AW351" s="1073"/>
      <c r="AX351" s="1073"/>
      <c r="AY351" s="1073"/>
      <c r="AZ351" s="1073"/>
      <c r="BA351" s="1073"/>
      <c r="BB351" s="1073"/>
      <c r="BC351" s="1073"/>
      <c r="BD351" s="1073"/>
      <c r="BE351" s="1073"/>
      <c r="BF351" s="1073"/>
      <c r="BG351" s="1073"/>
      <c r="BH351" s="1073"/>
      <c r="BI351" s="1073"/>
      <c r="BJ351" s="1073"/>
      <c r="BK351" s="1073"/>
      <c r="BL351" s="1073"/>
      <c r="BM351" s="1073"/>
      <c r="BN351" s="1073"/>
      <c r="BO351" s="1073"/>
      <c r="BP351" s="1073"/>
      <c r="BQ351" s="1073"/>
      <c r="BR351" s="1073"/>
      <c r="BS351" s="1073"/>
      <c r="BT351" s="1073"/>
      <c r="BU351" s="1073"/>
      <c r="BV351" s="1073"/>
      <c r="BW351" s="1073"/>
      <c r="BX351" s="1073"/>
      <c r="BY351" s="1073"/>
      <c r="BZ351" s="1073"/>
      <c r="CA351" s="1073"/>
      <c r="CB351" s="1073"/>
      <c r="CC351" s="1073"/>
      <c r="CD351" s="1073"/>
      <c r="CE351" s="1073"/>
    </row>
    <row r="352" spans="1:83" s="1070" customFormat="1" ht="17.2" customHeight="1"/>
    <row r="353" spans="1:83" s="1070" customFormat="1" ht="17.2" customHeight="1"/>
    <row r="354" spans="1:83" s="1070" customFormat="1" ht="17.2" customHeight="1">
      <c r="A354" s="1072" t="s">
        <v>702</v>
      </c>
      <c r="B354" s="1072"/>
      <c r="C354" s="1072"/>
      <c r="D354" s="1072"/>
      <c r="E354" s="1072"/>
      <c r="F354" s="1072"/>
      <c r="G354" s="1072"/>
      <c r="H354" s="1072"/>
      <c r="I354" s="1072"/>
      <c r="J354" s="1072"/>
      <c r="K354" s="1072"/>
      <c r="L354" s="1072"/>
      <c r="M354" s="1072"/>
      <c r="N354" s="1072"/>
      <c r="O354" s="1072"/>
      <c r="P354" s="1072"/>
      <c r="Q354" s="1072"/>
      <c r="R354" s="1072"/>
      <c r="S354" s="1072"/>
      <c r="T354" s="1072"/>
      <c r="U354" s="1072"/>
      <c r="V354" s="1072"/>
      <c r="W354" s="1072"/>
      <c r="X354" s="1072"/>
      <c r="Y354" s="1072"/>
      <c r="Z354" s="1072"/>
      <c r="AA354" s="1072"/>
      <c r="AB354" s="1072"/>
      <c r="AC354" s="1072"/>
      <c r="AD354" s="1072"/>
      <c r="AE354" s="1072"/>
      <c r="AF354" s="1072"/>
      <c r="AG354" s="1072"/>
      <c r="AH354" s="1072"/>
      <c r="AI354" s="1072"/>
      <c r="AJ354" s="1072"/>
      <c r="AK354" s="1072"/>
      <c r="AL354" s="1072"/>
      <c r="AM354" s="1072"/>
      <c r="AN354" s="1072"/>
      <c r="AO354" s="1072"/>
      <c r="AP354" s="1072"/>
      <c r="AQ354" s="1072"/>
      <c r="AR354" s="1072"/>
      <c r="AS354" s="1072"/>
      <c r="AT354" s="1072"/>
      <c r="AU354" s="1072"/>
      <c r="AV354" s="1072"/>
      <c r="AW354" s="1072"/>
      <c r="AX354" s="1072"/>
      <c r="AY354" s="1072"/>
      <c r="AZ354" s="1072"/>
      <c r="BA354" s="1072"/>
      <c r="BB354" s="1072"/>
      <c r="BC354" s="1072"/>
      <c r="BD354" s="1072"/>
      <c r="BE354" s="1072"/>
      <c r="BF354" s="1072"/>
      <c r="BG354" s="1072"/>
      <c r="BH354" s="1072"/>
      <c r="BI354" s="1072"/>
      <c r="BJ354" s="1072"/>
      <c r="BK354" s="1072"/>
      <c r="BL354" s="1072"/>
      <c r="BM354" s="1072"/>
      <c r="BN354" s="1072"/>
      <c r="BO354" s="1072"/>
      <c r="BP354" s="1072"/>
      <c r="BQ354" s="1072"/>
      <c r="BR354" s="1072"/>
      <c r="BS354" s="1072"/>
      <c r="BT354" s="1072"/>
      <c r="BU354" s="1072"/>
      <c r="BV354" s="1072"/>
      <c r="BW354" s="1072"/>
      <c r="BX354" s="1072"/>
      <c r="BY354" s="1072"/>
      <c r="BZ354" s="1072"/>
      <c r="CA354" s="1072"/>
      <c r="CB354" s="1072"/>
      <c r="CC354" s="1072"/>
      <c r="CD354" s="1072"/>
      <c r="CE354" s="1072"/>
    </row>
    <row r="355" spans="1:83" s="1070" customFormat="1" ht="17.2" customHeight="1"/>
    <row r="356" spans="1:83" s="1070" customFormat="1" ht="17.2" customHeight="1">
      <c r="A356" s="1104"/>
      <c r="B356" s="1093"/>
      <c r="C356" s="1079"/>
      <c r="D356" s="1358"/>
      <c r="E356" s="1354"/>
      <c r="F356" s="1355"/>
      <c r="G356" s="1107"/>
      <c r="H356" s="1165"/>
      <c r="I356" s="1164"/>
      <c r="J356" s="1129"/>
      <c r="K356" s="1107" t="s">
        <v>449</v>
      </c>
      <c r="L356" s="1280" t="s">
        <v>703</v>
      </c>
      <c r="M356" s="1154"/>
      <c r="N356" s="1099"/>
      <c r="O356" s="1099"/>
      <c r="P356" s="1073"/>
      <c r="Q356" s="1073"/>
      <c r="R356" s="1073"/>
      <c r="S356" s="1073"/>
      <c r="T356" s="1073"/>
      <c r="U356" s="1073"/>
      <c r="V356" s="1073"/>
      <c r="W356" s="1073"/>
      <c r="X356" s="1073"/>
      <c r="Y356" s="1073"/>
      <c r="Z356" s="1073"/>
      <c r="AA356" s="1073"/>
      <c r="AB356" s="1073"/>
      <c r="AC356" s="1073"/>
      <c r="AD356" s="1073"/>
      <c r="AE356" s="1073"/>
      <c r="AF356" s="1073"/>
      <c r="AG356" s="1073"/>
      <c r="AH356" s="1073"/>
      <c r="AI356" s="1073"/>
      <c r="AJ356" s="1073"/>
      <c r="AK356" s="1073"/>
      <c r="AL356" s="1073"/>
      <c r="AM356" s="1073"/>
      <c r="AN356" s="1073"/>
      <c r="AO356" s="1073"/>
      <c r="AP356" s="1073"/>
      <c r="AQ356" s="1073"/>
      <c r="AR356" s="1073"/>
      <c r="AS356" s="1073"/>
      <c r="AT356" s="1073"/>
      <c r="AU356" s="1073"/>
      <c r="AV356" s="1073"/>
      <c r="AW356" s="1073"/>
      <c r="AX356" s="1073"/>
      <c r="AY356" s="1073"/>
      <c r="AZ356" s="1073"/>
      <c r="BA356" s="1073"/>
      <c r="BB356" s="1073"/>
      <c r="BC356" s="1073"/>
      <c r="BD356" s="1073"/>
      <c r="BE356" s="1073"/>
      <c r="BF356" s="1073"/>
      <c r="BG356" s="1073"/>
      <c r="BH356" s="1073"/>
      <c r="BI356" s="1073"/>
      <c r="BJ356" s="1073"/>
      <c r="BK356" s="1073"/>
      <c r="BL356" s="1073"/>
      <c r="BM356" s="1073"/>
      <c r="BN356" s="1073"/>
      <c r="BO356" s="1073"/>
      <c r="BP356" s="1073"/>
      <c r="BQ356" s="1073"/>
      <c r="BR356" s="1073"/>
      <c r="BS356" s="1073"/>
      <c r="BT356" s="1073"/>
      <c r="BU356" s="1073"/>
      <c r="BV356" s="1073"/>
      <c r="BW356" s="1073"/>
      <c r="BX356" s="1073"/>
      <c r="BY356" s="1073"/>
      <c r="BZ356" s="1073"/>
      <c r="CA356" s="1073"/>
      <c r="CB356" s="1073"/>
      <c r="CC356" s="1073"/>
      <c r="CD356" s="1073"/>
      <c r="CE356" s="1073"/>
    </row>
    <row r="357" spans="1:83" s="1070" customFormat="1" ht="17.2" customHeight="1">
      <c r="A357" s="1104"/>
      <c r="B357" s="1093"/>
      <c r="C357" s="1079"/>
      <c r="D357" s="1358"/>
      <c r="E357" s="1354"/>
      <c r="F357" s="1355"/>
      <c r="G357" s="1085"/>
      <c r="H357" s="1151" t="s">
        <v>274</v>
      </c>
      <c r="I357" s="1146"/>
      <c r="J357" s="1146"/>
      <c r="K357" s="1144"/>
      <c r="L357" s="1280"/>
      <c r="M357" s="1154"/>
      <c r="N357" s="1099"/>
      <c r="O357" s="1099"/>
      <c r="P357" s="1073"/>
      <c r="Q357" s="1073"/>
      <c r="R357" s="1073"/>
      <c r="S357" s="1073"/>
      <c r="T357" s="1073"/>
      <c r="U357" s="1073"/>
      <c r="V357" s="1073"/>
      <c r="W357" s="1073"/>
      <c r="X357" s="1073"/>
      <c r="Y357" s="1073"/>
      <c r="Z357" s="1073"/>
      <c r="AA357" s="1073"/>
      <c r="AB357" s="1073"/>
      <c r="AC357" s="1073"/>
      <c r="AD357" s="1073"/>
      <c r="AE357" s="1073"/>
      <c r="AF357" s="1073"/>
      <c r="AG357" s="1073"/>
      <c r="AH357" s="1073"/>
      <c r="AI357" s="1073"/>
      <c r="AJ357" s="1073"/>
      <c r="AK357" s="1073"/>
      <c r="AL357" s="1073"/>
      <c r="AM357" s="1073"/>
      <c r="AN357" s="1073"/>
      <c r="AO357" s="1073"/>
      <c r="AP357" s="1073"/>
      <c r="AQ357" s="1073"/>
      <c r="AR357" s="1073"/>
      <c r="AS357" s="1073"/>
      <c r="AT357" s="1073"/>
      <c r="AU357" s="1073"/>
      <c r="AV357" s="1073"/>
      <c r="AW357" s="1073"/>
      <c r="AX357" s="1073"/>
      <c r="AY357" s="1073"/>
      <c r="AZ357" s="1073"/>
      <c r="BA357" s="1073"/>
      <c r="BB357" s="1073"/>
      <c r="BC357" s="1073"/>
      <c r="BD357" s="1073"/>
      <c r="BE357" s="1073"/>
      <c r="BF357" s="1073"/>
      <c r="BG357" s="1073"/>
      <c r="BH357" s="1073"/>
      <c r="BI357" s="1073"/>
      <c r="BJ357" s="1073"/>
      <c r="BK357" s="1073"/>
      <c r="BL357" s="1073"/>
      <c r="BM357" s="1073"/>
      <c r="BN357" s="1073"/>
      <c r="BO357" s="1073"/>
      <c r="BP357" s="1073"/>
      <c r="BQ357" s="1073"/>
      <c r="BR357" s="1073"/>
      <c r="BS357" s="1073"/>
      <c r="BT357" s="1073"/>
      <c r="BU357" s="1073"/>
      <c r="BV357" s="1073"/>
      <c r="BW357" s="1073"/>
      <c r="BX357" s="1073"/>
      <c r="BY357" s="1073"/>
      <c r="BZ357" s="1073"/>
      <c r="CA357" s="1073"/>
      <c r="CB357" s="1073"/>
      <c r="CC357" s="1073"/>
      <c r="CD357" s="1073"/>
      <c r="CE357" s="1073"/>
    </row>
    <row r="358" spans="1:83" s="1070" customFormat="1" ht="17.2" customHeight="1"/>
    <row r="359" spans="1:83" s="1070" customFormat="1" ht="17.2" customHeight="1"/>
    <row r="360" spans="1:83" s="1070" customFormat="1" ht="17.2" customHeight="1">
      <c r="A360" s="1072" t="s">
        <v>704</v>
      </c>
      <c r="B360" s="1072"/>
      <c r="C360" s="1072"/>
      <c r="D360" s="1072"/>
      <c r="E360" s="1072"/>
      <c r="F360" s="1072"/>
      <c r="G360" s="1072"/>
      <c r="H360" s="1072"/>
      <c r="I360" s="1072"/>
      <c r="J360" s="1072"/>
      <c r="K360" s="1072"/>
      <c r="L360" s="1072"/>
      <c r="M360" s="1072"/>
      <c r="N360" s="1072"/>
      <c r="O360" s="1072"/>
    </row>
    <row r="361" spans="1:83" s="1070" customFormat="1" ht="17.2" customHeight="1"/>
    <row r="362" spans="1:83" s="1070" customFormat="1" ht="17.2" customHeight="1">
      <c r="A362" s="1104"/>
      <c r="B362" s="1093"/>
      <c r="C362" s="1079"/>
      <c r="D362" s="1358"/>
      <c r="E362" s="1354"/>
      <c r="F362" s="1355"/>
      <c r="G362" s="1107"/>
      <c r="H362" s="1165"/>
      <c r="I362" s="1164"/>
      <c r="J362" s="1169"/>
      <c r="K362" s="1107" t="s">
        <v>449</v>
      </c>
      <c r="L362" s="1280" t="s">
        <v>703</v>
      </c>
      <c r="M362" s="1154"/>
      <c r="N362" s="1099"/>
      <c r="O362" s="1099"/>
    </row>
    <row r="363" spans="1:83" s="1070" customFormat="1" ht="17.2" customHeight="1">
      <c r="A363" s="1104"/>
      <c r="B363" s="1093"/>
      <c r="C363" s="1079"/>
      <c r="D363" s="1358"/>
      <c r="E363" s="1354"/>
      <c r="F363" s="1355"/>
      <c r="G363" s="1085"/>
      <c r="H363" s="1151" t="s">
        <v>274</v>
      </c>
      <c r="I363" s="1146"/>
      <c r="J363" s="1146"/>
      <c r="K363" s="1144"/>
      <c r="L363" s="1280"/>
      <c r="M363" s="1154"/>
      <c r="N363" s="1099"/>
      <c r="O363" s="1099"/>
    </row>
    <row r="364" spans="1:83" s="1070" customFormat="1" ht="17.2" customHeight="1"/>
    <row r="365" spans="1:83" s="1070" customFormat="1" ht="17.2" customHeight="1"/>
    <row r="366" spans="1:83" s="1070" customFormat="1" ht="17.2" customHeight="1">
      <c r="A366" s="1072" t="s">
        <v>705</v>
      </c>
      <c r="B366" s="1072"/>
      <c r="C366" s="1072"/>
      <c r="D366" s="1072"/>
      <c r="E366" s="1072"/>
      <c r="F366" s="1072"/>
      <c r="G366" s="1072"/>
      <c r="H366" s="1072"/>
      <c r="I366" s="1072"/>
      <c r="J366" s="1072"/>
      <c r="K366" s="1072"/>
      <c r="L366" s="1072"/>
      <c r="M366" s="1072"/>
      <c r="N366" s="1072"/>
      <c r="O366" s="1072"/>
    </row>
    <row r="367" spans="1:83" s="1070" customFormat="1" ht="17.2" customHeight="1"/>
    <row r="368" spans="1:83" s="1070" customFormat="1" ht="17.2" customHeight="1">
      <c r="A368" s="1104"/>
      <c r="B368" s="1093"/>
      <c r="C368" s="1079"/>
      <c r="D368" s="1094"/>
      <c r="E368" s="1159"/>
      <c r="F368" s="1160"/>
      <c r="G368" s="1107"/>
      <c r="H368" s="1165"/>
      <c r="I368" s="1164"/>
      <c r="J368" s="1129"/>
      <c r="K368" s="1107" t="s">
        <v>449</v>
      </c>
      <c r="L368" s="1130"/>
      <c r="M368" s="1154"/>
      <c r="N368" s="1099"/>
      <c r="O368" s="1099"/>
    </row>
    <row r="369" spans="1:15" s="1070" customFormat="1" ht="17.2" customHeight="1"/>
    <row r="370" spans="1:15" s="1070" customFormat="1" ht="17.2" customHeight="1"/>
    <row r="371" spans="1:15" s="1070" customFormat="1" ht="17.2" customHeight="1">
      <c r="A371" s="1072" t="s">
        <v>706</v>
      </c>
      <c r="B371" s="1072"/>
      <c r="C371" s="1072"/>
      <c r="D371" s="1072"/>
      <c r="E371" s="1072"/>
      <c r="F371" s="1072"/>
      <c r="G371" s="1072"/>
      <c r="H371" s="1072"/>
      <c r="I371" s="1072"/>
      <c r="J371" s="1072"/>
      <c r="K371" s="1072"/>
      <c r="L371" s="1072"/>
      <c r="M371" s="1072"/>
      <c r="N371" s="1072"/>
      <c r="O371" s="1072"/>
    </row>
    <row r="372" spans="1:15" s="1070" customFormat="1" ht="17.2" customHeight="1"/>
    <row r="373" spans="1:15" s="1070" customFormat="1" ht="17.2" customHeight="1">
      <c r="A373" s="1104"/>
      <c r="B373" s="1093"/>
      <c r="C373" s="1079"/>
      <c r="D373" s="1094"/>
      <c r="E373" s="1159"/>
      <c r="F373" s="1160"/>
      <c r="G373" s="1107"/>
      <c r="H373" s="1165"/>
      <c r="I373" s="1164"/>
      <c r="J373" s="1169"/>
      <c r="K373" s="1107" t="s">
        <v>449</v>
      </c>
      <c r="L373" s="1130"/>
      <c r="M373" s="1154"/>
      <c r="N373" s="1099"/>
      <c r="O373" s="1099"/>
    </row>
  </sheetData>
  <sheetProtection formatColumns="0" formatRows="0"/>
  <dataConsolidate link="1"/>
  <mergeCells count="294">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A337:A345"/>
    <mergeCell ref="C341:C343"/>
    <mergeCell ref="I342:I343"/>
    <mergeCell ref="H302:H303"/>
    <mergeCell ref="B340:B344"/>
    <mergeCell ref="C297:C298"/>
    <mergeCell ref="C302:C303"/>
    <mergeCell ref="F302:F303"/>
    <mergeCell ref="G302:G3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W226:W228"/>
    <mergeCell ref="O220:V220"/>
    <mergeCell ref="W244:W246"/>
    <mergeCell ref="R244:R245"/>
    <mergeCell ref="S244:S245"/>
    <mergeCell ref="T244:T245"/>
    <mergeCell ref="U244:U245"/>
    <mergeCell ref="O238:V238"/>
    <mergeCell ref="O239:V239"/>
    <mergeCell ref="O240:V240"/>
    <mergeCell ref="O241:V241"/>
    <mergeCell ref="O242:V242"/>
    <mergeCell ref="O243:V243"/>
  </mergeCells>
  <phoneticPr fontId="9" type="noConversion"/>
  <dataValidations xWindow="636" yWindow="660" count="30">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E351:G351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E238:WWE245 WMI238:WMI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J362 J37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JO244 S244 WWC244 WMG244 WCK244 VSO244 VIS244 UYW244 UPA244 UFE244 TVI244 TLM244 TBQ244 SRU244 SHY244 RYC244 ROG244 REK244 QUO244 QKS244 QAW244 PRA244 PHE244 OXI244 ONM244 ODQ244 NTU244 NJY244 NAC244 MQG244 MGK244 LWO244 LMS244 LCW244 KTA244 KJE244 JZI244 JPM244 JFQ244 IVU244 ILY244 ICC244 HSG244 HIK244 GYO244 GOS244 GEW244 FVA244 FLE244 FBI244 ERM244 EHQ244 DXU244 DNY244 DEC244 CUG244 CKK244 CAO244 BQS244 BGW244 AXA244 ANE244 ADI244 TM244 TK244 JQ244 WWA244 WME244 WCI244 VSM244 VIQ244 UYU244 UOY244 UFC244 TVG244 TLK244 TBO244 SRS244 SHW244 RYA244 ROE244 REI244 QUM244 QKQ244 QAU244 PQY244 PHC244 OXG244 ONK244 ODO244 NTS244 NJW244 NAA244 MQE244 MGI244 LWM244 LMQ244 LCU244 KSY244 KJC244 JZG244 JPK244 JFO244 IVS244 ILW244 ICA244 HSE244 HII244 GYM244 GOQ244 GEU244 FUY244 FLC244 FBG244 ERK244 EHO244 DXS244 DNW244 DEA244 CUE244 CKI244 CAM244 BQQ244 BGU244 AWY244 ANC244 ADG244 U244 S9:S10 S15:S16 U55 Z120 Z109:Z110 U167 U91:U92 V183 AE19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B244 WMF244 WCJ244 VSN244 VIR244 UYV244 UOZ244 UFD244 TVH244 TLL244 TBP244 SRT244 SHX244 RYB244 ROF244 REJ244 QUN244 QKR244 QAV244 PQZ244 PHD244 OXH244 ONL244 ODP244 NTT244 NJX244 NAB244 MQF244 MGJ244 LWN244 LMR244 LCV244 KSZ244 KJD244 JZH244 JPL244 JFP244 IVT244 ILX244 ICB244 HSF244 HIJ244 GYN244 GOR244 GEV244 FUZ244 FLD244 FBH244 ERL244 EHP244 DXT244 DNX244 DEB244 CUF244 CKJ244 CAN244 BQR244 BGV244 AWZ244 AND244 ADH244 TL244 JP244 T244 WVZ244 WMD244 WCH244 VSL244 VIP244 UYT244 UOX244 UFB244 TVF244 TLJ244 TBN244 SRR244 SHV244 RXZ244 ROD244 REH244 QUL244 QKP244 QAT244 PQX244 PHB244 OXF244 ONJ244 ODN244 NTR244 NJV244 MZZ244 MQD244 MGH244 LWL244 LMP244 LCT244 KSX244 KJB244 JZF244 JPJ244 JFN244 IVR244 ILV244 IBZ244 HSD244 HIH244 GYL244 GOP244 GET244 FUX244 FLB244 FBF244 ERJ244 EHN244 DXR244 DNV244 DDZ244 CUD244 CKH244 CAL244 BQP244 BGT244 AWX244 ANB244 ADF244 TJ244 JN244 H356:I356 H362:I362 H368:I368 H373:I373"/>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E243:WCL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SI243:VSP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YQ243:UYX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IM243:VIT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EY243:UFF243 WVW243:WWD243 WMA243:WMH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OU243:UPB243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1 JI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E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A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MW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WS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VU244 WLY244 WCC244 VSG244 VIK244 UYO244 UOS244 UEW244 TVA244 TLE244 TBI244 SRM244 SHQ244 RXU244 RNY244 REC244 QUG244 QKK244 QAO244 PQS244 PGW244 OXA244 ONE244 ODI244 NTM244 NJQ244 MZU244 MPY244 MGC244 LWG244 LMK244 LCO244 KSS244 KIW244 JZA244 JPE244 JFI244 IVM244 ILQ244 IBU244 HRY244 HIC244 GYG244 GOK244 GEO244 FUS244 FKW244 FBA244 ERE244 EHI244 DXM244 DNQ244 DDU244 CTY244 CKC244 CAG244 BQK244 BGO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AMV246:ANG253 MPX246:MQI253 GOJ246:GOU253 MZT246:NAE253 DNP246:DOA253 NJP246:NKA253 GYF246:GYQ253 NTL246:NTW253 CAF246:CAQ253 ODH246:ODS253 HIB246:HIM253 OND246:ONO253 DXL246:DXW253 OWZ246:OXK253 HRX246:HSI253 PGV246:PHG253 BGN246:BGY253 PQR246:PRC253 IBT246:ICE253 QAN246:QAY253 EHH246:EHS253 QKJ246:QKU253 ILP246:IMA253 QUF246:QUQ253 CKB246:CKM253 REB246:REM253 IVL246:IVW253 RNX246:ROI253 ERD246:ERO253 RXT246:RYE253 JFH246:JFS253 SHP246:SIA253 AWR246:AXC253 SRL246:SRW253 JPD246:JPO253 TBH246:TBS253 FAZ246:FBK253 TLD246:TLO253 JYZ246:JZK253 TUZ246:TVK253 CTX246:CUI253 UEV246:UFG253 KIV246:KJG253 UOR246:UPC253 FKV246:FLG253 UYN246:UYY253 KSR246:KTC253 VIJ246:VIU253 BQJ246:BQU253 VSF246:VSQ253 LCN246:LCY253 WCB246:WCM253 FUR246:FVC253 WLX246:WMI253 LMJ246:LMU253 WVT246:WWE253 DDT246:DEE253 TD246:TO253 LWF246:LWQ253 JH246:JS253 GEN246:GEY253 ACZ246:ADK253 MGB246:MGM253 L246:V246 L247:W252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CAF201:CBA204 CAF205:CBA205 CKB201:CKW204 CKB205:CKW205 CTX201:CUS204 CTX205:CUS205 DDT201:DEO204 DDT205:DEO205 DNP201:DOK204 DNP205:DOK205 DXL201:DYG204 DXL205:DYG205 EHH201:EIC204 EHH205:EIC205 ERD201:ERY204 ERD205:ERY205 FAZ201:FBU204 FAZ205:FBU205 FKV201:FLQ204 FKV205:FLQ205 FUR201:FVM204 FUR205:FVM205 GEN201:GFI204 GEN205:GFI205 GOJ201:GPE204 GOJ205:GPE205 GYF201:GZA204 GYF205:GZA205 HIB201:HIW204 HIB205:HIW205 HRX201:HSS204 HRX205:HSS205 IBT201:ICO204 IBT205:ICO205 ILP201:IMK204 ILP205:IMK205 IVL201:IWG204 IVL205:IWG205 JFH201:JGC204 JFH205:JGC205 JPD201:JPY204 JPD205:JPY205 JYZ201:JZU204 JYZ205:JZU205 KIV201:KJQ204 KIV205:KJQ205 KSR201:KTM204 KSR205:KTM205 LCN201:LDI204 LCN205:LDI205 LMJ201:LNE204 LMJ205:LNE205 LWF201:LXA204 LWF205:LXA205 MGB201:MGW204 MGB205:MGW205 MPX201:MQS204 MPX205:MQS205 MZT201:NAO204 MZT205:NAO205 NJP201:NKK204 NJP205:NKK205 NTL201:NUG204 NTL205:NUG205 ODH201:OEC204 ODH205:OEC205 OND201:ONY204 OND205:ONY205 OWZ201:OXU204 OWZ205:OXU205 PGV201:PHQ204 PGV205:PHQ205 PQR201:PRM204 PQR205:PRM205 QAN201:QBI204 QAN205:QBI205 QKJ201:QLE204 QKJ205:QLE205 QUF201:QVA204 QUF205:QVA205 REB201:REW204 REB205:REW205 RNX201:ROS204 RNX205:ROS205 RXT201:RYO204 RXT205:RYO205 SHP201:SIK204 SHP205:SIK205 SRL201:SSG204 SRL205:SSG205 TBH201:TCC204 TBH205:TCC205 TLD201:TLY204 TLD205:TLY205 TUZ201:TVU204 TUZ205:TVU205 UEV201:UFQ204 UEV205:UFQ205 UOR201:UPM204 UOR205:UPM205 UYN201:UZI204 UYN205:UZI205 VIJ201:VJE204 VIJ205:VJE205 VSF201:VTA204 VSF205:VTA205 WCB201:WCW204 WCB205:WCW205 WLX201:WMS204 WLX205:WMS205 BQJ201:BRE204 BQJ205:BRE205 WVT201:WWO204 WVT205:WWO205 BGN201:BHI204 BGN205:BHI205 AMV201:ANQ204 AMV205:ANQ205 AWR201:AXM204 AWR205:AXM205 JH201:KC204 JH205:KC205 ACZ201:ADU204 ACZ205:ADU205 TD201:TY204 TD205:TY205"/>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243:V243 O166 O90">
      <formula1>kind_of_cons</formula1>
    </dataValidation>
    <dataValidation type="list" allowBlank="1" showInputMessage="1" showErrorMessage="1" errorTitle="Ошибка" error="Выберите значение из списка" prompt="Выберите значение из списка" sqref="J356 J368">
      <formula1>kind_of_control_method</formula1>
    </dataValidation>
    <dataValidation type="decimal" allowBlank="1" showErrorMessage="1" errorTitle="Ошибка" error="Допускается ввод только действительных чисел!" sqref="O131">
      <formula1>-9.99999999999999E+23</formula1>
      <formula2>9.99999999999999E+23</formula2>
    </dataValidation>
  </dataValidations>
  <pageMargins left="0.75" right="0.75" top="1" bottom="1" header="0.5" footer="0.5"/>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sheetPr codeName="TEHSHEET">
    <tabColor indexed="47"/>
  </sheetPr>
  <dimension ref="A1:BC87"/>
  <sheetViews>
    <sheetView showGridLines="0" zoomScaleNormal="100" workbookViewId="0"/>
  </sheetViews>
  <sheetFormatPr defaultColWidth="9.125" defaultRowHeight="11.8"/>
  <cols>
    <col min="1" max="1" width="32.625" style="7" customWidth="1"/>
    <col min="2" max="2" width="9.125" style="136"/>
    <col min="3" max="3" width="9.125" style="139"/>
    <col min="4" max="4" width="26.625" style="139" customWidth="1"/>
    <col min="5" max="6" width="26.625" style="79" customWidth="1"/>
    <col min="7" max="7" width="31.375" style="79" customWidth="1"/>
    <col min="8" max="8" width="40.875" style="79" customWidth="1"/>
    <col min="9" max="9" width="14.625" style="79" customWidth="1"/>
    <col min="10" max="10" width="26.875" style="79" customWidth="1"/>
    <col min="11" max="11" width="50" style="79" customWidth="1"/>
    <col min="12" max="13" width="10.75" style="79" customWidth="1"/>
    <col min="14" max="14" width="55.125" style="79" customWidth="1"/>
    <col min="15" max="15" width="31.875" style="79" customWidth="1"/>
    <col min="16" max="16" width="23.875" style="79" customWidth="1"/>
    <col min="17" max="17" width="46.625" style="79" customWidth="1"/>
    <col min="18" max="18" width="24" style="79" bestFit="1" customWidth="1"/>
    <col min="19" max="19" width="20.625" style="79" customWidth="1"/>
    <col min="20" max="20" width="22" style="79" customWidth="1"/>
    <col min="21" max="22" width="26.375" style="79" customWidth="1"/>
    <col min="23" max="23" width="8.25" style="79" hidden="1" customWidth="1"/>
    <col min="24" max="24" width="59.75" style="79" customWidth="1"/>
    <col min="25" max="25" width="49.125" style="79" customWidth="1"/>
    <col min="26" max="26" width="11.125" style="79" customWidth="1"/>
    <col min="27" max="30" width="29" style="79" customWidth="1"/>
    <col min="31" max="31" width="9.125" style="79"/>
    <col min="32" max="32" width="34.75" style="79" customWidth="1"/>
    <col min="33" max="33" width="9.125" style="79"/>
    <col min="34" max="35" width="34.375" style="79" customWidth="1"/>
    <col min="36" max="36" width="9.125" style="79"/>
    <col min="37" max="37" width="24.625" style="79" customWidth="1"/>
    <col min="38" max="38" width="9.125" style="79"/>
    <col min="39" max="39" width="26.125" style="79" customWidth="1"/>
    <col min="40" max="40" width="1.75" style="79" customWidth="1"/>
    <col min="41" max="41" width="9.125" style="79"/>
    <col min="42" max="43" width="47.875" style="79" customWidth="1"/>
    <col min="44" max="44" width="1.75" style="79" customWidth="1"/>
    <col min="45" max="45" width="21.375" style="79" customWidth="1"/>
    <col min="46" max="46" width="1.75" style="79" customWidth="1"/>
    <col min="47" max="47" width="31.25" style="79" bestFit="1" customWidth="1"/>
    <col min="48" max="48" width="1.75" style="79" customWidth="1"/>
    <col min="49" max="50" width="9.125" style="383"/>
    <col min="51" max="51" width="3.75" style="79" customWidth="1"/>
    <col min="52" max="52" width="20" style="79" customWidth="1"/>
    <col min="53" max="53" width="42.875" style="79" bestFit="1" customWidth="1"/>
    <col min="54" max="54" width="3.75" style="79" customWidth="1"/>
    <col min="55" max="55" width="55" style="79" customWidth="1"/>
    <col min="56" max="16384" width="9.125" style="79"/>
  </cols>
  <sheetData>
    <row r="1" spans="1:55" s="135" customFormat="1" ht="43.55" customHeight="1">
      <c r="A1" s="141" t="s">
        <v>66</v>
      </c>
      <c r="B1" s="141" t="s">
        <v>360</v>
      </c>
      <c r="C1" s="141" t="s">
        <v>85</v>
      </c>
      <c r="D1" s="141" t="s">
        <v>82</v>
      </c>
      <c r="E1" s="141" t="s">
        <v>184</v>
      </c>
      <c r="F1" s="141" t="s">
        <v>224</v>
      </c>
      <c r="G1" s="141" t="s">
        <v>201</v>
      </c>
      <c r="H1" s="141" t="s">
        <v>205</v>
      </c>
      <c r="I1" s="141" t="s">
        <v>223</v>
      </c>
      <c r="J1" s="141" t="s">
        <v>240</v>
      </c>
      <c r="K1" s="141" t="s">
        <v>244</v>
      </c>
      <c r="L1" s="141"/>
      <c r="M1" s="141"/>
      <c r="N1" s="93" t="s">
        <v>280</v>
      </c>
      <c r="O1" s="141" t="s">
        <v>271</v>
      </c>
      <c r="P1" s="141" t="s">
        <v>295</v>
      </c>
      <c r="Q1" s="141" t="s">
        <v>338</v>
      </c>
      <c r="R1" s="141" t="s">
        <v>20</v>
      </c>
      <c r="S1" s="141" t="s">
        <v>28</v>
      </c>
      <c r="T1" s="154" t="s">
        <v>34</v>
      </c>
      <c r="U1" s="154" t="s">
        <v>39</v>
      </c>
      <c r="V1" s="425"/>
      <c r="W1" s="426" t="s">
        <v>324</v>
      </c>
      <c r="X1" s="382" t="s">
        <v>293</v>
      </c>
      <c r="Y1" s="382" t="s">
        <v>307</v>
      </c>
      <c r="Z1" s="141"/>
      <c r="AA1" s="199" t="s">
        <v>361</v>
      </c>
      <c r="AB1" s="199"/>
      <c r="AC1" s="199" t="s">
        <v>362</v>
      </c>
      <c r="AD1" s="199"/>
      <c r="AF1" s="154" t="s">
        <v>335</v>
      </c>
      <c r="AH1" s="141" t="s">
        <v>336</v>
      </c>
      <c r="AI1" s="141" t="s">
        <v>337</v>
      </c>
      <c r="AK1" s="141" t="s">
        <v>352</v>
      </c>
      <c r="AM1" s="141" t="s">
        <v>353</v>
      </c>
      <c r="AP1" s="141" t="s">
        <v>369</v>
      </c>
      <c r="AQ1" s="141" t="s">
        <v>368</v>
      </c>
      <c r="AS1" s="382" t="s">
        <v>374</v>
      </c>
      <c r="AU1" s="154" t="s">
        <v>382</v>
      </c>
      <c r="AW1" s="384" t="s">
        <v>525</v>
      </c>
      <c r="AX1" s="384" t="s">
        <v>526</v>
      </c>
      <c r="AZ1" s="1417" t="s">
        <v>559</v>
      </c>
      <c r="BA1" s="1417"/>
      <c r="BC1" s="774" t="s">
        <v>638</v>
      </c>
    </row>
    <row r="2" spans="1:55" ht="94.25">
      <c r="A2" s="6" t="s">
        <v>100</v>
      </c>
      <c r="B2" s="41">
        <v>2000</v>
      </c>
      <c r="C2" s="41">
        <v>2013</v>
      </c>
      <c r="D2" s="41" t="s">
        <v>83</v>
      </c>
      <c r="E2" s="137" t="s">
        <v>185</v>
      </c>
      <c r="F2" s="137" t="s">
        <v>225</v>
      </c>
      <c r="G2" s="137" t="s">
        <v>199</v>
      </c>
      <c r="H2" s="137" t="s">
        <v>203</v>
      </c>
      <c r="I2" s="137" t="s">
        <v>92</v>
      </c>
      <c r="J2" s="137" t="s">
        <v>241</v>
      </c>
      <c r="K2" s="138" t="s">
        <v>245</v>
      </c>
      <c r="L2" s="171" t="s">
        <v>245</v>
      </c>
      <c r="M2" s="138">
        <v>1</v>
      </c>
      <c r="N2" s="624" t="s">
        <v>284</v>
      </c>
      <c r="O2" s="495" t="s">
        <v>605</v>
      </c>
      <c r="P2" s="628" t="s">
        <v>41</v>
      </c>
      <c r="Q2" s="173" t="s">
        <v>3</v>
      </c>
      <c r="R2" s="176" t="s">
        <v>23</v>
      </c>
      <c r="S2" s="174" t="s">
        <v>25</v>
      </c>
      <c r="T2" s="175" t="s">
        <v>29</v>
      </c>
      <c r="U2" s="171" t="s">
        <v>35</v>
      </c>
      <c r="V2" s="983">
        <v>1</v>
      </c>
      <c r="W2" s="427"/>
      <c r="X2" s="428" t="s">
        <v>581</v>
      </c>
      <c r="Y2" s="41" t="s">
        <v>729</v>
      </c>
      <c r="Z2" s="153"/>
      <c r="AA2" s="713" t="s">
        <v>631</v>
      </c>
      <c r="AB2" s="715" t="s">
        <v>631</v>
      </c>
      <c r="AC2" s="41" t="s">
        <v>309</v>
      </c>
      <c r="AD2" s="715" t="s">
        <v>309</v>
      </c>
      <c r="AF2" s="42" t="s">
        <v>35</v>
      </c>
      <c r="AH2" s="137" t="s">
        <v>340</v>
      </c>
      <c r="AI2" s="137" t="s">
        <v>340</v>
      </c>
      <c r="AK2" s="137" t="s">
        <v>344</v>
      </c>
      <c r="AM2" s="137" t="s">
        <v>354</v>
      </c>
      <c r="AP2" s="1177" t="s">
        <v>581</v>
      </c>
      <c r="AQ2" s="979" t="s">
        <v>585</v>
      </c>
      <c r="AS2" s="41" t="s">
        <v>372</v>
      </c>
      <c r="AU2" s="42" t="s">
        <v>375</v>
      </c>
      <c r="AW2" s="385" t="s">
        <v>527</v>
      </c>
      <c r="AX2" s="386" t="s">
        <v>527</v>
      </c>
      <c r="AZ2" s="414" t="s">
        <v>560</v>
      </c>
      <c r="BA2" s="415" t="s">
        <v>561</v>
      </c>
      <c r="BC2" s="753" t="s">
        <v>639</v>
      </c>
    </row>
    <row r="3" spans="1:55" ht="106.05">
      <c r="A3" s="6" t="s">
        <v>101</v>
      </c>
      <c r="B3" s="41">
        <v>2001</v>
      </c>
      <c r="C3" s="41">
        <v>2014</v>
      </c>
      <c r="D3" s="41" t="s">
        <v>84</v>
      </c>
      <c r="E3" s="137" t="s">
        <v>186</v>
      </c>
      <c r="F3" s="137" t="s">
        <v>226</v>
      </c>
      <c r="G3" s="137" t="s">
        <v>200</v>
      </c>
      <c r="H3" s="137" t="s">
        <v>204</v>
      </c>
      <c r="I3" s="137" t="s">
        <v>48</v>
      </c>
      <c r="J3" s="137" t="s">
        <v>281</v>
      </c>
      <c r="K3" s="138" t="s">
        <v>247</v>
      </c>
      <c r="L3" s="138" t="s">
        <v>247</v>
      </c>
      <c r="M3" s="138">
        <v>2</v>
      </c>
      <c r="N3" s="624" t="s">
        <v>258</v>
      </c>
      <c r="O3" s="495" t="s">
        <v>606</v>
      </c>
      <c r="P3" s="628" t="s">
        <v>42</v>
      </c>
      <c r="Q3" s="173" t="s">
        <v>300</v>
      </c>
      <c r="R3" s="172" t="s">
        <v>302</v>
      </c>
      <c r="S3" s="174" t="s">
        <v>26</v>
      </c>
      <c r="T3" s="175" t="s">
        <v>30</v>
      </c>
      <c r="U3" s="171" t="s">
        <v>36</v>
      </c>
      <c r="V3" s="983">
        <v>2</v>
      </c>
      <c r="W3" s="427"/>
      <c r="X3" s="428" t="s">
        <v>673</v>
      </c>
      <c r="Y3" s="1076" t="s">
        <v>729</v>
      </c>
      <c r="Z3" s="153"/>
      <c r="AA3" s="713" t="s">
        <v>632</v>
      </c>
      <c r="AB3" s="715" t="s">
        <v>632</v>
      </c>
      <c r="AC3" s="41" t="s">
        <v>310</v>
      </c>
      <c r="AD3" s="715" t="s">
        <v>310</v>
      </c>
      <c r="AF3" s="42" t="s">
        <v>36</v>
      </c>
      <c r="AH3" s="137" t="s">
        <v>363</v>
      </c>
      <c r="AI3" s="137" t="s">
        <v>342</v>
      </c>
      <c r="AK3" s="137" t="s">
        <v>345</v>
      </c>
      <c r="AM3" s="137" t="s">
        <v>355</v>
      </c>
      <c r="AP3" s="1177" t="s">
        <v>674</v>
      </c>
      <c r="AQ3" s="979" t="s">
        <v>588</v>
      </c>
      <c r="AS3" s="41" t="s">
        <v>373</v>
      </c>
      <c r="AU3" s="42" t="s">
        <v>376</v>
      </c>
      <c r="AW3" s="385" t="s">
        <v>528</v>
      </c>
      <c r="AX3" s="386" t="s">
        <v>528</v>
      </c>
      <c r="AZ3" s="1086" t="s">
        <v>697</v>
      </c>
      <c r="BA3" s="1092" t="s">
        <v>696</v>
      </c>
      <c r="BC3" s="753" t="s">
        <v>640</v>
      </c>
    </row>
    <row r="4" spans="1:55" ht="106.05">
      <c r="A4" s="6" t="s">
        <v>102</v>
      </c>
      <c r="B4" s="41">
        <v>2002</v>
      </c>
      <c r="C4" s="41">
        <v>2015</v>
      </c>
      <c r="E4" s="137" t="s">
        <v>187</v>
      </c>
      <c r="F4" s="137" t="s">
        <v>227</v>
      </c>
      <c r="H4" s="137" t="s">
        <v>2</v>
      </c>
      <c r="I4" s="137" t="s">
        <v>49</v>
      </c>
      <c r="J4" s="137" t="s">
        <v>282</v>
      </c>
      <c r="K4" s="138" t="s">
        <v>248</v>
      </c>
      <c r="L4" s="138" t="s">
        <v>248</v>
      </c>
      <c r="M4" s="138">
        <v>3</v>
      </c>
      <c r="N4" s="624" t="s">
        <v>285</v>
      </c>
      <c r="O4" s="512" t="s">
        <v>607</v>
      </c>
      <c r="Q4" s="173" t="s">
        <v>22</v>
      </c>
      <c r="R4" s="172" t="s">
        <v>759</v>
      </c>
      <c r="S4" s="174" t="s">
        <v>27</v>
      </c>
      <c r="T4" s="175" t="s">
        <v>31</v>
      </c>
      <c r="U4" s="171" t="s">
        <v>37</v>
      </c>
      <c r="V4" s="983">
        <v>3</v>
      </c>
      <c r="W4" s="427"/>
      <c r="X4" s="428"/>
      <c r="Y4" s="713"/>
      <c r="Z4" s="200"/>
      <c r="AC4" s="41" t="s">
        <v>311</v>
      </c>
      <c r="AD4" s="715" t="s">
        <v>311</v>
      </c>
      <c r="AF4" s="42" t="s">
        <v>37</v>
      </c>
      <c r="AH4" s="42" t="s">
        <v>366</v>
      </c>
      <c r="AK4" s="137" t="s">
        <v>346</v>
      </c>
      <c r="AM4" s="137" t="s">
        <v>356</v>
      </c>
      <c r="AP4" s="1177" t="s">
        <v>673</v>
      </c>
      <c r="AQ4" s="979" t="s">
        <v>587</v>
      </c>
      <c r="AS4" s="41" t="s">
        <v>343</v>
      </c>
      <c r="AU4" s="42" t="s">
        <v>377</v>
      </c>
      <c r="AW4" s="385" t="s">
        <v>529</v>
      </c>
      <c r="AX4" s="386" t="s">
        <v>529</v>
      </c>
      <c r="AZ4" s="1086" t="s">
        <v>709</v>
      </c>
      <c r="BA4" s="1092" t="s">
        <v>708</v>
      </c>
      <c r="BC4" s="753" t="s">
        <v>641</v>
      </c>
    </row>
    <row r="5" spans="1:55" ht="35.35">
      <c r="A5" s="6" t="s">
        <v>103</v>
      </c>
      <c r="B5" s="41">
        <v>2003</v>
      </c>
      <c r="C5" s="41">
        <v>2016</v>
      </c>
      <c r="E5" s="137" t="s">
        <v>188</v>
      </c>
      <c r="F5" s="137" t="s">
        <v>228</v>
      </c>
      <c r="I5" s="137" t="s">
        <v>50</v>
      </c>
      <c r="K5" s="138" t="s">
        <v>246</v>
      </c>
      <c r="L5" s="138" t="s">
        <v>246</v>
      </c>
      <c r="M5" s="138">
        <v>4</v>
      </c>
      <c r="N5" s="625" t="s">
        <v>286</v>
      </c>
      <c r="O5" s="512" t="s">
        <v>608</v>
      </c>
      <c r="Q5" s="173" t="s">
        <v>301</v>
      </c>
      <c r="R5" s="172" t="s">
        <v>303</v>
      </c>
      <c r="T5" s="42" t="s">
        <v>32</v>
      </c>
      <c r="U5" s="171" t="s">
        <v>38</v>
      </c>
      <c r="V5" s="983">
        <v>4</v>
      </c>
      <c r="W5" s="427"/>
      <c r="X5" s="428" t="s">
        <v>582</v>
      </c>
      <c r="Y5" s="713" t="s">
        <v>730</v>
      </c>
      <c r="Z5" s="200">
        <v>1</v>
      </c>
      <c r="AF5" s="42" t="s">
        <v>326</v>
      </c>
      <c r="AH5" s="137" t="s">
        <v>364</v>
      </c>
      <c r="AK5" s="137" t="s">
        <v>347</v>
      </c>
      <c r="AM5" s="137" t="s">
        <v>357</v>
      </c>
      <c r="AP5" s="1177" t="s">
        <v>582</v>
      </c>
      <c r="AQ5" s="979" t="s">
        <v>586</v>
      </c>
      <c r="AU5" s="42" t="s">
        <v>378</v>
      </c>
      <c r="AW5" s="385" t="s">
        <v>530</v>
      </c>
      <c r="AX5" s="386" t="s">
        <v>530</v>
      </c>
      <c r="AZ5" s="1086" t="s">
        <v>724</v>
      </c>
      <c r="BA5" s="1092" t="s">
        <v>723</v>
      </c>
      <c r="BC5" s="753" t="s">
        <v>642</v>
      </c>
    </row>
    <row r="6" spans="1:55" ht="117.85">
      <c r="A6" s="6" t="s">
        <v>104</v>
      </c>
      <c r="B6" s="41">
        <v>2004</v>
      </c>
      <c r="C6" s="41">
        <v>2017</v>
      </c>
      <c r="E6" s="137" t="s">
        <v>189</v>
      </c>
      <c r="F6" s="140"/>
      <c r="G6" s="141" t="s">
        <v>290</v>
      </c>
      <c r="H6" s="141" t="s">
        <v>257</v>
      </c>
      <c r="I6" s="137" t="s">
        <v>67</v>
      </c>
      <c r="J6" s="141" t="s">
        <v>263</v>
      </c>
      <c r="N6" s="625" t="s">
        <v>287</v>
      </c>
      <c r="O6" s="512" t="s">
        <v>609</v>
      </c>
      <c r="R6" s="172" t="s">
        <v>3</v>
      </c>
      <c r="T6" s="42" t="s">
        <v>33</v>
      </c>
      <c r="U6" s="171" t="s">
        <v>326</v>
      </c>
      <c r="V6" s="983">
        <v>5</v>
      </c>
      <c r="W6" s="427"/>
      <c r="X6" s="713" t="s">
        <v>583</v>
      </c>
      <c r="Y6" s="713" t="s">
        <v>737</v>
      </c>
      <c r="Z6" s="200"/>
      <c r="AA6" s="210"/>
      <c r="AH6" s="137" t="s">
        <v>365</v>
      </c>
      <c r="AK6" s="137" t="s">
        <v>348</v>
      </c>
      <c r="AM6" s="137" t="s">
        <v>358</v>
      </c>
      <c r="AP6" s="1177" t="s">
        <v>583</v>
      </c>
      <c r="AQ6" s="979" t="s">
        <v>581</v>
      </c>
      <c r="AU6" s="211" t="s">
        <v>379</v>
      </c>
      <c r="AW6" s="385" t="s">
        <v>531</v>
      </c>
      <c r="AX6" s="386" t="s">
        <v>531</v>
      </c>
      <c r="AZ6" s="1086" t="s">
        <v>725</v>
      </c>
      <c r="BA6" s="1092" t="s">
        <v>731</v>
      </c>
    </row>
    <row r="7" spans="1:55" ht="58.95">
      <c r="A7" s="6" t="s">
        <v>105</v>
      </c>
      <c r="B7" s="41">
        <v>2005</v>
      </c>
      <c r="E7" s="137" t="s">
        <v>190</v>
      </c>
      <c r="F7" s="140"/>
      <c r="G7" s="137" t="s">
        <v>254</v>
      </c>
      <c r="H7" s="137" t="s">
        <v>256</v>
      </c>
      <c r="I7" s="137" t="s">
        <v>68</v>
      </c>
      <c r="J7" s="137" t="s">
        <v>283</v>
      </c>
      <c r="N7" s="626" t="s">
        <v>288</v>
      </c>
      <c r="O7" s="512" t="s">
        <v>610</v>
      </c>
      <c r="U7" s="171" t="s">
        <v>84</v>
      </c>
      <c r="V7" s="984" t="s">
        <v>68</v>
      </c>
      <c r="W7" s="427"/>
      <c r="X7" s="713" t="s">
        <v>584</v>
      </c>
      <c r="Y7" s="1076" t="s">
        <v>730</v>
      </c>
      <c r="Z7" s="200"/>
      <c r="AA7" s="210"/>
      <c r="AH7" s="137" t="s">
        <v>341</v>
      </c>
      <c r="AK7" s="137" t="s">
        <v>349</v>
      </c>
      <c r="AM7" s="137" t="s">
        <v>359</v>
      </c>
      <c r="AP7" s="1177" t="s">
        <v>584</v>
      </c>
      <c r="AQ7" s="979" t="s">
        <v>674</v>
      </c>
      <c r="AU7" s="211" t="s">
        <v>380</v>
      </c>
      <c r="AW7" s="385" t="s">
        <v>532</v>
      </c>
      <c r="AX7" s="386" t="s">
        <v>532</v>
      </c>
      <c r="AZ7" s="1086" t="s">
        <v>726</v>
      </c>
      <c r="BA7" s="1092" t="s">
        <v>736</v>
      </c>
    </row>
    <row r="8" spans="1:55" ht="35.35">
      <c r="A8" s="6" t="s">
        <v>106</v>
      </c>
      <c r="B8" s="41">
        <v>2006</v>
      </c>
      <c r="E8" s="137" t="s">
        <v>191</v>
      </c>
      <c r="F8" s="140"/>
      <c r="G8" s="137" t="s">
        <v>255</v>
      </c>
      <c r="H8" s="137" t="s">
        <v>262</v>
      </c>
      <c r="I8" s="137" t="s">
        <v>182</v>
      </c>
      <c r="J8" s="137" t="s">
        <v>279</v>
      </c>
      <c r="N8" s="627" t="s">
        <v>289</v>
      </c>
      <c r="O8" s="512" t="s">
        <v>611</v>
      </c>
      <c r="V8" s="984" t="s">
        <v>182</v>
      </c>
      <c r="W8" s="427"/>
      <c r="X8" s="713" t="s">
        <v>585</v>
      </c>
      <c r="Y8" s="1076" t="s">
        <v>730</v>
      </c>
      <c r="Z8" s="200"/>
      <c r="AA8" s="210"/>
      <c r="AK8" s="137" t="s">
        <v>350</v>
      </c>
      <c r="AP8" s="1177" t="s">
        <v>585</v>
      </c>
      <c r="AQ8" s="979" t="s">
        <v>673</v>
      </c>
      <c r="AU8" s="211" t="s">
        <v>381</v>
      </c>
      <c r="AW8" s="385" t="s">
        <v>533</v>
      </c>
      <c r="AX8" s="386" t="s">
        <v>533</v>
      </c>
      <c r="AZ8" s="1086" t="s">
        <v>727</v>
      </c>
      <c r="BA8" s="1092" t="s">
        <v>746</v>
      </c>
    </row>
    <row r="9" spans="1:55" ht="35.35">
      <c r="A9" s="6" t="s">
        <v>107</v>
      </c>
      <c r="B9" s="41">
        <v>2007</v>
      </c>
      <c r="E9" s="137" t="s">
        <v>192</v>
      </c>
      <c r="F9" s="140"/>
      <c r="G9" s="137" t="s">
        <v>262</v>
      </c>
      <c r="I9" s="137" t="s">
        <v>183</v>
      </c>
      <c r="O9" s="512" t="s">
        <v>612</v>
      </c>
      <c r="V9" s="984" t="s">
        <v>183</v>
      </c>
      <c r="W9" s="427"/>
      <c r="X9" s="713" t="s">
        <v>586</v>
      </c>
      <c r="Y9" s="1076" t="s">
        <v>729</v>
      </c>
      <c r="Z9" s="200">
        <v>1</v>
      </c>
      <c r="AA9" s="210"/>
      <c r="AK9" s="137" t="s">
        <v>351</v>
      </c>
      <c r="AP9" s="1177" t="s">
        <v>588</v>
      </c>
      <c r="AQ9" s="979" t="s">
        <v>582</v>
      </c>
      <c r="AW9" s="385" t="s">
        <v>534</v>
      </c>
      <c r="AX9" s="386" t="s">
        <v>534</v>
      </c>
      <c r="AZ9" s="1086" t="s">
        <v>728</v>
      </c>
      <c r="BA9" s="1092" t="s">
        <v>743</v>
      </c>
    </row>
    <row r="10" spans="1:55" ht="58.95">
      <c r="A10" s="6" t="s">
        <v>108</v>
      </c>
      <c r="B10" s="41">
        <v>2008</v>
      </c>
      <c r="E10" s="137" t="s">
        <v>193</v>
      </c>
      <c r="F10" s="140"/>
      <c r="I10" s="137" t="s">
        <v>207</v>
      </c>
      <c r="O10" s="512" t="s">
        <v>613</v>
      </c>
      <c r="V10" s="985" t="s">
        <v>207</v>
      </c>
      <c r="W10" s="982"/>
      <c r="X10" s="980" t="s">
        <v>587</v>
      </c>
      <c r="Y10" s="981" t="s">
        <v>742</v>
      </c>
      <c r="Z10" s="200"/>
      <c r="AP10" s="1177" t="s">
        <v>587</v>
      </c>
      <c r="AQ10" s="979" t="s">
        <v>583</v>
      </c>
      <c r="AW10" s="385" t="s">
        <v>535</v>
      </c>
      <c r="AX10" s="386" t="s">
        <v>535</v>
      </c>
    </row>
    <row r="11" spans="1:55" ht="23.6">
      <c r="A11" s="6" t="s">
        <v>109</v>
      </c>
      <c r="B11" s="41">
        <v>2009</v>
      </c>
      <c r="E11" s="137" t="s">
        <v>194</v>
      </c>
      <c r="F11" s="140"/>
      <c r="I11" s="137" t="s">
        <v>208</v>
      </c>
      <c r="O11" s="495" t="s">
        <v>614</v>
      </c>
      <c r="V11" s="984" t="s">
        <v>208</v>
      </c>
      <c r="W11" s="429"/>
      <c r="X11" s="428" t="s">
        <v>588</v>
      </c>
      <c r="Y11" s="713" t="s">
        <v>741</v>
      </c>
      <c r="Z11" s="200"/>
      <c r="AP11" s="1177" t="s">
        <v>586</v>
      </c>
      <c r="AQ11" s="702"/>
      <c r="AW11" s="385" t="s">
        <v>536</v>
      </c>
      <c r="AX11" s="386" t="s">
        <v>536</v>
      </c>
    </row>
    <row r="12" spans="1:55" ht="35.35">
      <c r="A12" s="6" t="s">
        <v>64</v>
      </c>
      <c r="B12" s="41">
        <v>2010</v>
      </c>
      <c r="E12" s="137" t="s">
        <v>195</v>
      </c>
      <c r="F12" s="140"/>
      <c r="G12" s="141" t="s">
        <v>291</v>
      </c>
      <c r="H12" s="141" t="s">
        <v>259</v>
      </c>
      <c r="I12" s="137" t="s">
        <v>209</v>
      </c>
      <c r="O12" s="495" t="s">
        <v>3</v>
      </c>
      <c r="V12" s="984" t="s">
        <v>209</v>
      </c>
      <c r="W12" s="513"/>
      <c r="X12" s="428" t="s">
        <v>669</v>
      </c>
      <c r="Y12" s="1076" t="s">
        <v>729</v>
      </c>
      <c r="AP12" s="1042"/>
      <c r="AW12" s="385" t="s">
        <v>208</v>
      </c>
      <c r="AX12" s="386" t="s">
        <v>208</v>
      </c>
    </row>
    <row r="13" spans="1:55" ht="23.6">
      <c r="A13" s="6" t="s">
        <v>110</v>
      </c>
      <c r="B13" s="41">
        <v>2011</v>
      </c>
      <c r="E13" s="137" t="s">
        <v>196</v>
      </c>
      <c r="F13" s="140"/>
      <c r="G13" s="137" t="s">
        <v>260</v>
      </c>
      <c r="H13" s="137" t="s">
        <v>261</v>
      </c>
      <c r="I13" s="137" t="s">
        <v>210</v>
      </c>
      <c r="V13" s="984" t="s">
        <v>210</v>
      </c>
      <c r="W13" s="513"/>
      <c r="X13" s="513"/>
      <c r="Y13" s="513"/>
      <c r="AW13" s="385" t="s">
        <v>209</v>
      </c>
      <c r="AX13" s="386" t="s">
        <v>209</v>
      </c>
    </row>
    <row r="14" spans="1:55" ht="47.15">
      <c r="A14" s="6" t="s">
        <v>65</v>
      </c>
      <c r="B14" s="41">
        <v>2012</v>
      </c>
      <c r="G14" s="137" t="s">
        <v>262</v>
      </c>
      <c r="H14" s="137" t="s">
        <v>262</v>
      </c>
      <c r="I14" s="137" t="s">
        <v>211</v>
      </c>
      <c r="N14" s="93" t="s">
        <v>315</v>
      </c>
      <c r="V14" s="983">
        <v>13</v>
      </c>
      <c r="W14" s="427"/>
      <c r="X14" s="428" t="s">
        <v>674</v>
      </c>
      <c r="Y14" s="1076" t="s">
        <v>729</v>
      </c>
      <c r="AW14" s="385" t="s">
        <v>210</v>
      </c>
      <c r="AX14" s="386" t="s">
        <v>210</v>
      </c>
    </row>
    <row r="15" spans="1:55" ht="62.2">
      <c r="A15" s="6" t="s">
        <v>438</v>
      </c>
      <c r="B15" s="41">
        <v>2013</v>
      </c>
      <c r="I15" s="137" t="s">
        <v>212</v>
      </c>
      <c r="N15" s="170" t="s">
        <v>323</v>
      </c>
      <c r="V15" s="496"/>
      <c r="W15" s="496"/>
      <c r="X15" s="209"/>
      <c r="Y15" s="496"/>
      <c r="AW15" s="385" t="s">
        <v>211</v>
      </c>
      <c r="AX15" s="386" t="s">
        <v>211</v>
      </c>
    </row>
    <row r="16" spans="1:55" ht="20.95" customHeight="1">
      <c r="A16" s="6" t="s">
        <v>111</v>
      </c>
      <c r="B16" s="41">
        <v>2014</v>
      </c>
      <c r="I16" s="137" t="s">
        <v>213</v>
      </c>
      <c r="N16" s="170" t="s">
        <v>322</v>
      </c>
      <c r="AW16" s="385" t="s">
        <v>212</v>
      </c>
      <c r="AX16" s="386" t="s">
        <v>212</v>
      </c>
    </row>
    <row r="17" spans="1:50" ht="20.95" customHeight="1">
      <c r="A17" s="6" t="s">
        <v>112</v>
      </c>
      <c r="B17" s="41">
        <v>2015</v>
      </c>
      <c r="I17" s="137" t="s">
        <v>214</v>
      </c>
      <c r="N17" s="170" t="s">
        <v>321</v>
      </c>
      <c r="X17" s="209"/>
      <c r="AW17" s="385" t="s">
        <v>213</v>
      </c>
      <c r="AX17" s="386" t="s">
        <v>213</v>
      </c>
    </row>
    <row r="18" spans="1:50" ht="20.95" customHeight="1">
      <c r="A18" s="6" t="s">
        <v>113</v>
      </c>
      <c r="B18" s="41">
        <v>2016</v>
      </c>
      <c r="I18" s="137" t="s">
        <v>215</v>
      </c>
      <c r="N18" s="170" t="s">
        <v>320</v>
      </c>
      <c r="X18" s="209"/>
      <c r="AW18" s="385" t="s">
        <v>214</v>
      </c>
      <c r="AX18" s="386" t="s">
        <v>214</v>
      </c>
    </row>
    <row r="19" spans="1:50" ht="20.95" customHeight="1">
      <c r="A19" s="6" t="s">
        <v>114</v>
      </c>
      <c r="B19" s="41">
        <v>2017</v>
      </c>
      <c r="I19" s="137" t="s">
        <v>216</v>
      </c>
      <c r="N19" s="170" t="s">
        <v>319</v>
      </c>
      <c r="X19" s="209"/>
      <c r="AW19" s="385" t="s">
        <v>215</v>
      </c>
      <c r="AX19" s="386" t="s">
        <v>215</v>
      </c>
    </row>
    <row r="20" spans="1:50" ht="20.95" customHeight="1">
      <c r="A20" s="6" t="s">
        <v>115</v>
      </c>
      <c r="B20" s="41">
        <v>2018</v>
      </c>
      <c r="I20" s="137" t="s">
        <v>217</v>
      </c>
      <c r="N20" s="170" t="s">
        <v>318</v>
      </c>
      <c r="AW20" s="385" t="s">
        <v>216</v>
      </c>
      <c r="AX20" s="386" t="s">
        <v>216</v>
      </c>
    </row>
    <row r="21" spans="1:50" ht="20.95" customHeight="1">
      <c r="A21" s="6" t="s">
        <v>116</v>
      </c>
      <c r="B21" s="41">
        <v>2019</v>
      </c>
      <c r="I21" s="137" t="s">
        <v>218</v>
      </c>
      <c r="N21" s="170" t="s">
        <v>317</v>
      </c>
      <c r="AW21" s="385" t="s">
        <v>217</v>
      </c>
      <c r="AX21" s="386" t="s">
        <v>217</v>
      </c>
    </row>
    <row r="22" spans="1:50" ht="20.95" customHeight="1">
      <c r="A22" s="6" t="s">
        <v>117</v>
      </c>
      <c r="B22" s="41">
        <v>2020</v>
      </c>
      <c r="N22" s="170" t="s">
        <v>316</v>
      </c>
      <c r="AW22" s="385" t="s">
        <v>218</v>
      </c>
      <c r="AX22" s="386" t="s">
        <v>218</v>
      </c>
    </row>
    <row r="23" spans="1:50" ht="20.95" customHeight="1">
      <c r="A23" s="6" t="s">
        <v>118</v>
      </c>
      <c r="B23" s="41">
        <v>2021</v>
      </c>
      <c r="AW23" s="385" t="s">
        <v>537</v>
      </c>
      <c r="AX23" s="386" t="s">
        <v>537</v>
      </c>
    </row>
    <row r="24" spans="1:50" ht="20.95" customHeight="1">
      <c r="A24" s="6" t="s">
        <v>119</v>
      </c>
      <c r="B24" s="41">
        <v>2022</v>
      </c>
      <c r="AW24" s="385" t="s">
        <v>538</v>
      </c>
      <c r="AX24" s="386" t="s">
        <v>538</v>
      </c>
    </row>
    <row r="25" spans="1:50">
      <c r="A25" s="6" t="s">
        <v>120</v>
      </c>
      <c r="B25" s="41">
        <v>2023</v>
      </c>
      <c r="AW25" s="385" t="s">
        <v>539</v>
      </c>
      <c r="AX25" s="386" t="s">
        <v>539</v>
      </c>
    </row>
    <row r="26" spans="1:50">
      <c r="A26" s="6" t="s">
        <v>121</v>
      </c>
      <c r="B26" s="41">
        <v>2024</v>
      </c>
      <c r="AX26" s="386" t="s">
        <v>540</v>
      </c>
    </row>
    <row r="27" spans="1:50">
      <c r="A27" s="6" t="s">
        <v>122</v>
      </c>
      <c r="B27" s="41">
        <v>2025</v>
      </c>
      <c r="AX27" s="386" t="s">
        <v>541</v>
      </c>
    </row>
    <row r="28" spans="1:50">
      <c r="A28" s="6" t="s">
        <v>123</v>
      </c>
      <c r="D28" s="261"/>
      <c r="E28" s="262"/>
      <c r="F28" s="262"/>
      <c r="H28" s="263" t="s">
        <v>406</v>
      </c>
      <c r="AX28" s="386" t="s">
        <v>542</v>
      </c>
    </row>
    <row r="29" spans="1:50">
      <c r="A29" s="6" t="s">
        <v>124</v>
      </c>
      <c r="D29" s="264" t="s">
        <v>407</v>
      </c>
      <c r="E29" s="265" t="str">
        <f>IF(periodStart = "","", periodStart)</f>
        <v>01.01.2023</v>
      </c>
      <c r="F29" s="265" t="str">
        <f>IF(periodEnd = "","", periodEnd)</f>
        <v>31.12.2023</v>
      </c>
      <c r="H29" s="266" t="s">
        <v>2077</v>
      </c>
      <c r="AX29" s="386" t="s">
        <v>543</v>
      </c>
    </row>
    <row r="30" spans="1:50">
      <c r="A30" s="6" t="s">
        <v>125</v>
      </c>
      <c r="D30" s="267"/>
      <c r="E30" s="268"/>
      <c r="F30" s="268"/>
      <c r="AX30" s="386" t="s">
        <v>544</v>
      </c>
    </row>
    <row r="31" spans="1:50" ht="12.45">
      <c r="A31" s="6" t="s">
        <v>126</v>
      </c>
      <c r="D31" s="261"/>
      <c r="E31" s="262"/>
      <c r="F31" s="262"/>
      <c r="H31" s="269"/>
      <c r="AX31" s="386" t="s">
        <v>545</v>
      </c>
    </row>
    <row r="32" spans="1:50">
      <c r="A32" s="6" t="s">
        <v>127</v>
      </c>
      <c r="D32" s="264" t="s">
        <v>408</v>
      </c>
      <c r="E32" s="270"/>
      <c r="F32" s="270"/>
      <c r="H32" s="271" t="s">
        <v>409</v>
      </c>
      <c r="O32" s="496" t="s">
        <v>605</v>
      </c>
      <c r="AX32" s="386" t="s">
        <v>546</v>
      </c>
    </row>
    <row r="33" spans="1:50">
      <c r="A33" s="6" t="s">
        <v>128</v>
      </c>
      <c r="O33" s="496" t="s">
        <v>606</v>
      </c>
      <c r="AX33" s="386" t="s">
        <v>547</v>
      </c>
    </row>
    <row r="34" spans="1:50">
      <c r="A34" s="6" t="s">
        <v>129</v>
      </c>
      <c r="O34" s="496" t="s">
        <v>607</v>
      </c>
      <c r="AX34" s="386" t="s">
        <v>548</v>
      </c>
    </row>
    <row r="35" spans="1:50">
      <c r="A35" s="6" t="s">
        <v>130</v>
      </c>
      <c r="O35" s="496" t="s">
        <v>608</v>
      </c>
      <c r="X35" s="496"/>
      <c r="Y35" s="496"/>
      <c r="AX35" s="386" t="s">
        <v>549</v>
      </c>
    </row>
    <row r="36" spans="1:50">
      <c r="A36" s="6" t="s">
        <v>94</v>
      </c>
      <c r="O36" s="496" t="s">
        <v>609</v>
      </c>
      <c r="AX36" s="386" t="s">
        <v>550</v>
      </c>
    </row>
    <row r="37" spans="1:50">
      <c r="A37" s="6" t="s">
        <v>95</v>
      </c>
      <c r="O37" s="496" t="s">
        <v>610</v>
      </c>
      <c r="AX37" s="386" t="s">
        <v>551</v>
      </c>
    </row>
    <row r="38" spans="1:50">
      <c r="A38" s="6" t="s">
        <v>96</v>
      </c>
      <c r="O38" s="496" t="s">
        <v>611</v>
      </c>
      <c r="AX38" s="386" t="s">
        <v>552</v>
      </c>
    </row>
    <row r="39" spans="1:50">
      <c r="A39" s="6" t="s">
        <v>97</v>
      </c>
      <c r="O39" s="496" t="s">
        <v>612</v>
      </c>
      <c r="AX39" s="386" t="s">
        <v>500</v>
      </c>
    </row>
    <row r="40" spans="1:50">
      <c r="A40" s="6" t="s">
        <v>98</v>
      </c>
      <c r="O40" s="496" t="s">
        <v>613</v>
      </c>
      <c r="AX40" s="386" t="s">
        <v>501</v>
      </c>
    </row>
    <row r="41" spans="1:50">
      <c r="A41" s="6" t="s">
        <v>99</v>
      </c>
      <c r="O41" s="496" t="s">
        <v>614</v>
      </c>
      <c r="AX41" s="386" t="s">
        <v>502</v>
      </c>
    </row>
    <row r="42" spans="1:50">
      <c r="A42" s="6" t="s">
        <v>131</v>
      </c>
      <c r="AX42" s="386" t="s">
        <v>503</v>
      </c>
    </row>
    <row r="43" spans="1:50">
      <c r="A43" s="6" t="s">
        <v>132</v>
      </c>
      <c r="AX43" s="386" t="s">
        <v>504</v>
      </c>
    </row>
    <row r="44" spans="1:50">
      <c r="A44" s="6" t="s">
        <v>133</v>
      </c>
      <c r="AX44" s="386" t="s">
        <v>505</v>
      </c>
    </row>
    <row r="45" spans="1:50">
      <c r="A45" s="6" t="s">
        <v>134</v>
      </c>
      <c r="AX45" s="386" t="s">
        <v>506</v>
      </c>
    </row>
    <row r="46" spans="1:50">
      <c r="A46" s="6" t="s">
        <v>135</v>
      </c>
      <c r="AX46" s="386" t="s">
        <v>507</v>
      </c>
    </row>
    <row r="47" spans="1:50">
      <c r="A47" s="6" t="s">
        <v>156</v>
      </c>
      <c r="AX47" s="386" t="s">
        <v>508</v>
      </c>
    </row>
    <row r="48" spans="1:50">
      <c r="A48" s="6" t="s">
        <v>157</v>
      </c>
      <c r="AX48" s="386" t="s">
        <v>509</v>
      </c>
    </row>
    <row r="49" spans="1:50">
      <c r="A49" s="6" t="s">
        <v>158</v>
      </c>
      <c r="AX49" s="386" t="s">
        <v>510</v>
      </c>
    </row>
    <row r="50" spans="1:50">
      <c r="A50" s="6" t="s">
        <v>136</v>
      </c>
      <c r="AX50" s="386" t="s">
        <v>511</v>
      </c>
    </row>
    <row r="51" spans="1:50">
      <c r="A51" s="6" t="s">
        <v>137</v>
      </c>
      <c r="AX51" s="386" t="s">
        <v>512</v>
      </c>
    </row>
    <row r="52" spans="1:50">
      <c r="A52" s="6" t="s">
        <v>138</v>
      </c>
      <c r="AX52" s="386" t="s">
        <v>513</v>
      </c>
    </row>
    <row r="53" spans="1:50">
      <c r="A53" s="6" t="s">
        <v>139</v>
      </c>
      <c r="X53" s="448"/>
      <c r="AX53" s="386" t="s">
        <v>514</v>
      </c>
    </row>
    <row r="54" spans="1:50">
      <c r="A54" s="6" t="s">
        <v>140</v>
      </c>
      <c r="X54" s="448"/>
      <c r="AX54" s="386" t="s">
        <v>515</v>
      </c>
    </row>
    <row r="55" spans="1:50">
      <c r="A55" s="6" t="s">
        <v>141</v>
      </c>
      <c r="X55" s="448"/>
      <c r="AX55" s="386" t="s">
        <v>516</v>
      </c>
    </row>
    <row r="56" spans="1:50">
      <c r="A56" s="6" t="s">
        <v>142</v>
      </c>
      <c r="X56" s="448"/>
      <c r="AX56" s="386" t="s">
        <v>517</v>
      </c>
    </row>
    <row r="57" spans="1:50">
      <c r="A57" s="6" t="s">
        <v>386</v>
      </c>
      <c r="X57" s="448"/>
      <c r="AX57" s="386" t="s">
        <v>518</v>
      </c>
    </row>
    <row r="58" spans="1:50">
      <c r="A58" s="6" t="s">
        <v>143</v>
      </c>
      <c r="X58" s="448"/>
      <c r="AX58" s="386" t="s">
        <v>519</v>
      </c>
    </row>
    <row r="59" spans="1:50">
      <c r="A59" s="6" t="s">
        <v>144</v>
      </c>
      <c r="X59" s="448"/>
      <c r="AX59" s="386" t="s">
        <v>520</v>
      </c>
    </row>
    <row r="60" spans="1:50">
      <c r="A60" s="6" t="s">
        <v>145</v>
      </c>
      <c r="X60" s="448"/>
      <c r="AX60" s="386" t="s">
        <v>521</v>
      </c>
    </row>
    <row r="61" spans="1:50">
      <c r="A61" s="6" t="s">
        <v>146</v>
      </c>
      <c r="X61" s="448"/>
      <c r="AX61" s="386" t="s">
        <v>522</v>
      </c>
    </row>
    <row r="62" spans="1:50">
      <c r="A62" s="6" t="s">
        <v>89</v>
      </c>
      <c r="X62" s="448"/>
    </row>
    <row r="63" spans="1:50">
      <c r="A63" s="6" t="s">
        <v>147</v>
      </c>
    </row>
    <row r="64" spans="1:50">
      <c r="A64" s="6" t="s">
        <v>148</v>
      </c>
    </row>
    <row r="65" spans="1:1">
      <c r="A65" s="6" t="s">
        <v>149</v>
      </c>
    </row>
    <row r="66" spans="1:1">
      <c r="A66" s="6" t="s">
        <v>150</v>
      </c>
    </row>
    <row r="67" spans="1:1">
      <c r="A67" s="6" t="s">
        <v>151</v>
      </c>
    </row>
    <row r="68" spans="1:1">
      <c r="A68" s="6" t="s">
        <v>152</v>
      </c>
    </row>
    <row r="69" spans="1:1">
      <c r="A69" s="6" t="s">
        <v>153</v>
      </c>
    </row>
    <row r="70" spans="1:1">
      <c r="A70" s="6" t="s">
        <v>154</v>
      </c>
    </row>
    <row r="71" spans="1:1">
      <c r="A71" s="6" t="s">
        <v>155</v>
      </c>
    </row>
    <row r="72" spans="1:1">
      <c r="A72" s="6" t="s">
        <v>159</v>
      </c>
    </row>
    <row r="73" spans="1:1">
      <c r="A73" s="6" t="s">
        <v>160</v>
      </c>
    </row>
    <row r="74" spans="1:1">
      <c r="A74" s="6" t="s">
        <v>161</v>
      </c>
    </row>
    <row r="75" spans="1:1">
      <c r="A75" s="6" t="s">
        <v>162</v>
      </c>
    </row>
    <row r="76" spans="1:1">
      <c r="A76" s="6" t="s">
        <v>163</v>
      </c>
    </row>
    <row r="77" spans="1:1">
      <c r="A77" s="6" t="s">
        <v>164</v>
      </c>
    </row>
    <row r="78" spans="1:1">
      <c r="A78" s="6" t="s">
        <v>165</v>
      </c>
    </row>
    <row r="79" spans="1:1">
      <c r="A79" s="6" t="s">
        <v>93</v>
      </c>
    </row>
    <row r="80" spans="1:1">
      <c r="A80" s="6" t="s">
        <v>166</v>
      </c>
    </row>
    <row r="81" spans="1:1" ht="23.6">
      <c r="A81" s="6" t="s">
        <v>167</v>
      </c>
    </row>
    <row r="82" spans="1:1">
      <c r="A82" s="6" t="s">
        <v>168</v>
      </c>
    </row>
    <row r="83" spans="1:1">
      <c r="A83" s="6" t="s">
        <v>43</v>
      </c>
    </row>
    <row r="84" spans="1:1">
      <c r="A84" s="6" t="s">
        <v>44</v>
      </c>
    </row>
    <row r="85" spans="1:1">
      <c r="A85" s="6" t="s">
        <v>45</v>
      </c>
    </row>
    <row r="86" spans="1:1">
      <c r="A86" s="6" t="s">
        <v>46</v>
      </c>
    </row>
    <row r="87" spans="1:1">
      <c r="A87" s="6" t="s">
        <v>47</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sheetPr codeName="modList14_1">
    <tabColor rgb="FFFFCC99"/>
  </sheetPr>
  <dimension ref="A1"/>
  <sheetViews>
    <sheetView showGridLines="0" workbookViewId="0"/>
  </sheetViews>
  <sheetFormatPr defaultColWidth="9.125" defaultRowHeight="11.8"/>
  <cols>
    <col min="1" max="16384" width="9.125" style="1091"/>
  </cols>
  <sheetData/>
  <pageMargins left="0.7" right="0.7" top="0.75" bottom="0.75" header="0.3" footer="0.3"/>
</worksheet>
</file>

<file path=xl/worksheets/sheet42.xml><?xml version="1.0" encoding="utf-8"?>
<worksheet xmlns="http://schemas.openxmlformats.org/spreadsheetml/2006/main" xmlns:r="http://schemas.openxmlformats.org/officeDocument/2006/relationships">
  <sheetPr codeName="modList13">
    <tabColor indexed="47"/>
  </sheetPr>
  <dimension ref="A1"/>
  <sheetViews>
    <sheetView showGridLines="0" zoomScaleNormal="100" workbookViewId="0"/>
  </sheetViews>
  <sheetFormatPr defaultColWidth="9.125" defaultRowHeight="11.8"/>
  <cols>
    <col min="1" max="16384" width="9.125" style="1070"/>
  </cols>
  <sheetData>
    <row r="1" spans="1:1">
      <c r="A1" s="1071"/>
    </row>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modListTempFilter">
    <tabColor rgb="FFFFCC99"/>
  </sheetPr>
  <dimension ref="A1"/>
  <sheetViews>
    <sheetView showGridLines="0" workbookViewId="0"/>
  </sheetViews>
  <sheetFormatPr defaultRowHeight="11.8"/>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CheckCyan">
    <tabColor indexed="47"/>
  </sheetPr>
  <dimension ref="A1:A126"/>
  <sheetViews>
    <sheetView showGridLines="0" workbookViewId="0"/>
  </sheetViews>
  <sheetFormatPr defaultRowHeight="11.8"/>
  <sheetData>
    <row r="1" spans="1:1">
      <c r="A1" s="1171">
        <f>IF('Форма 4.10.2 | Т-ТЭ | &gt;=25МВт'!$O$22="",1,0)</f>
        <v>1</v>
      </c>
    </row>
    <row r="2" spans="1:1">
      <c r="A2" s="1171">
        <f>IF('Форма 4.10.2 | Т-ТЭ | &gt;=25МВт'!$O$23="",1,0)</f>
        <v>1</v>
      </c>
    </row>
    <row r="3" spans="1:1">
      <c r="A3" s="1171">
        <f>IF('Форма 4.10.2 | Т-ТЭ | &gt;=25МВт'!$M$24="",1,0)</f>
        <v>1</v>
      </c>
    </row>
    <row r="4" spans="1:1">
      <c r="A4" s="1171">
        <f>IF('Форма 4.10.2 | Т-ТЭ | &gt;=25МВт'!$R$24="",1,0)</f>
        <v>1</v>
      </c>
    </row>
    <row r="5" spans="1:1">
      <c r="A5" s="1171">
        <f>IF('Форма 4.10.2 | Т-ТЭ | &gt;=25МВт'!$T$24="",1,0)</f>
        <v>1</v>
      </c>
    </row>
    <row r="6" spans="1:1">
      <c r="A6" s="1171">
        <f>IF('Форма 4.10.2 | Т-ТЭ | &gt;=25МВт'!$S$24="",1,0)</f>
        <v>0</v>
      </c>
    </row>
    <row r="7" spans="1:1">
      <c r="A7" s="1171">
        <f>IF('Форма 4.10.2 | Т-ТЭ | &gt;=25МВт'!$U$24="",1,0)</f>
        <v>0</v>
      </c>
    </row>
    <row r="8" spans="1:1">
      <c r="A8" s="1171">
        <f>IF('Форма 4.10.2 | Т-ТЭ | ТСО'!$O$22="",1,0)</f>
        <v>1</v>
      </c>
    </row>
    <row r="9" spans="1:1">
      <c r="A9" s="1171">
        <f>IF('Форма 4.10.2 | Т-ТЭ | ТСО'!$O$23="",1,0)</f>
        <v>1</v>
      </c>
    </row>
    <row r="10" spans="1:1">
      <c r="A10" s="1171">
        <f>IF('Форма 4.10.2 | Т-ТЭ | ТСО'!$M$24="",1,0)</f>
        <v>1</v>
      </c>
    </row>
    <row r="11" spans="1:1">
      <c r="A11" s="1171">
        <f>IF('Форма 4.10.2 | Т-ТЭ | ТСО'!$R$24="",1,0)</f>
        <v>1</v>
      </c>
    </row>
    <row r="12" spans="1:1">
      <c r="A12" s="1171">
        <f>IF('Форма 4.10.2 | Т-ТЭ | ТСО'!$T$24="",1,0)</f>
        <v>1</v>
      </c>
    </row>
    <row r="13" spans="1:1">
      <c r="A13" s="1171">
        <f>IF('Форма 4.10.2 | Т-ТЭ | ТСО'!$S$24="",1,0)</f>
        <v>0</v>
      </c>
    </row>
    <row r="14" spans="1:1">
      <c r="A14" s="1171">
        <f>IF('Форма 4.10.2 | Т-ТЭ | ТСО'!$U$24="",1,0)</f>
        <v>0</v>
      </c>
    </row>
    <row r="15" spans="1:1">
      <c r="A15" s="1171">
        <f>IF('Форма 4.10.2 | Т-ТЭ | потр'!$O$22="",1,0)</f>
        <v>1</v>
      </c>
    </row>
    <row r="16" spans="1:1">
      <c r="A16" s="1171">
        <f>IF('Форма 4.10.2 | Т-ТЭ | потр'!$O$23="",1,0)</f>
        <v>1</v>
      </c>
    </row>
    <row r="17" spans="1:1">
      <c r="A17" s="1171">
        <f>IF('Форма 4.10.2 | Т-ТЭ | потр'!$M$24="",1,0)</f>
        <v>1</v>
      </c>
    </row>
    <row r="18" spans="1:1">
      <c r="A18" s="1171">
        <f>IF('Форма 4.10.2 | Т-ТЭ | потр'!$R$24="",1,0)</f>
        <v>1</v>
      </c>
    </row>
    <row r="19" spans="1:1">
      <c r="A19" s="1171">
        <f>IF('Форма 4.10.2 | Т-ТЭ | потр'!$T$24="",1,0)</f>
        <v>1</v>
      </c>
    </row>
    <row r="20" spans="1:1">
      <c r="A20" s="1171">
        <f>IF('Форма 4.10.2 | Т-ТЭ | потр'!$S$24="",1,0)</f>
        <v>0</v>
      </c>
    </row>
    <row r="21" spans="1:1">
      <c r="A21" s="1171">
        <f>IF('Форма 4.10.2 | Т-ТЭ | потр'!$U$24="",1,0)</f>
        <v>0</v>
      </c>
    </row>
    <row r="22" spans="1:1">
      <c r="A22" s="1171">
        <f>IF('Форма 4.10.2 | Т-ТЭ | предел'!$O$24="",1,0)</f>
        <v>1</v>
      </c>
    </row>
    <row r="23" spans="1:1">
      <c r="A23" s="1171">
        <f>IF('Форма 4.10.2 | Т-ТЭ | предел'!$O$25="",1,0)</f>
        <v>1</v>
      </c>
    </row>
    <row r="24" spans="1:1">
      <c r="A24" s="1171">
        <f>IF('Форма 4.10.2 | Т-ТЭ | предел'!$M$26="",1,0)</f>
        <v>1</v>
      </c>
    </row>
    <row r="25" spans="1:1">
      <c r="A25" s="1171">
        <f>IF('Форма 4.10.2 | Т-ТЭ | предел'!$R$26="",1,0)</f>
        <v>1</v>
      </c>
    </row>
    <row r="26" spans="1:1">
      <c r="A26" s="1171">
        <f>IF('Форма 4.10.2 | Т-ТЭ | предел'!$T$26="",1,0)</f>
        <v>1</v>
      </c>
    </row>
    <row r="27" spans="1:1">
      <c r="A27" s="1171">
        <f>IF('Форма 4.10.2 | Т-ТЭ | предел'!$S$26="",1,0)</f>
        <v>0</v>
      </c>
    </row>
    <row r="28" spans="1:1">
      <c r="A28" s="1171">
        <f>IF('Форма 4.10.2 | Т-ТЭ | предел'!$U$26="",1,0)</f>
        <v>0</v>
      </c>
    </row>
    <row r="29" spans="1:1">
      <c r="A29" s="1171">
        <f>IF('Форма 4.10.2 | Т-ТЭ | индикат'!$O$7="",1,0)</f>
        <v>1</v>
      </c>
    </row>
    <row r="30" spans="1:1">
      <c r="A30" s="1171">
        <f>IF('Форма 4.10.2 | Т-ТЭ | индикат'!$O$24="",1,0)</f>
        <v>1</v>
      </c>
    </row>
    <row r="31" spans="1:1">
      <c r="A31" s="1171">
        <f>IF('Форма 4.10.2 | Т-ТЭ | индикат'!$O$25="",1,0)</f>
        <v>1</v>
      </c>
    </row>
    <row r="32" spans="1:1">
      <c r="A32" s="1171">
        <f>IF('Форма 4.10.2 | Т-ТЭ | индикат'!$M$26="",1,0)</f>
        <v>1</v>
      </c>
    </row>
    <row r="33" spans="1:1">
      <c r="A33" s="1171">
        <f>IF('Форма 4.10.2 | Т-ТЭ | индикат'!$R$26="",1,0)</f>
        <v>1</v>
      </c>
    </row>
    <row r="34" spans="1:1">
      <c r="A34" s="1171">
        <f>IF('Форма 4.10.2 | Т-ТЭ | индикат'!$T$26="",1,0)</f>
        <v>1</v>
      </c>
    </row>
    <row r="35" spans="1:1">
      <c r="A35" s="1171">
        <f>IF('Форма 4.10.2 | Т-ТЭ | индикат'!$S$26="",1,0)</f>
        <v>0</v>
      </c>
    </row>
    <row r="36" spans="1:1">
      <c r="A36" s="1171">
        <f>IF('Форма 4.10.2 | Т-ТЭ | индикат'!$U$26="",1,0)</f>
        <v>0</v>
      </c>
    </row>
    <row r="37" spans="1:1">
      <c r="A37" s="1171">
        <f>IF('Форма 4.10.2 | Резерв мощности'!$O$22="",1,0)</f>
        <v>1</v>
      </c>
    </row>
    <row r="38" spans="1:1">
      <c r="A38" s="1171">
        <f>IF('Форма 4.10.2 | Резерв мощности'!$O$23="",1,0)</f>
        <v>1</v>
      </c>
    </row>
    <row r="39" spans="1:1">
      <c r="A39" s="1171">
        <f>IF('Форма 4.10.2 | Резерв мощности'!$M$24="",1,0)</f>
        <v>1</v>
      </c>
    </row>
    <row r="40" spans="1:1">
      <c r="A40" s="1171">
        <f>IF('Форма 4.10.2 | Резерв мощности'!$O$24="",1,0)</f>
        <v>1</v>
      </c>
    </row>
    <row r="41" spans="1:1">
      <c r="A41" s="1171">
        <f>IF('Форма 4.10.2 | Резерв мощности'!$R$24="",1,0)</f>
        <v>1</v>
      </c>
    </row>
    <row r="42" spans="1:1">
      <c r="A42" s="1171">
        <f>IF('Форма 4.10.2 | Резерв мощности'!$T$24="",1,0)</f>
        <v>1</v>
      </c>
    </row>
    <row r="43" spans="1:1">
      <c r="A43" s="1171">
        <f>IF('Форма 4.10.2 | Резерв мощности'!$S$24="",1,0)</f>
        <v>0</v>
      </c>
    </row>
    <row r="44" spans="1:1">
      <c r="A44" s="1171">
        <f>IF('Форма 4.10.2 | Резерв мощности'!$U$24="",1,0)</f>
        <v>0</v>
      </c>
    </row>
    <row r="45" spans="1:1">
      <c r="A45" s="1171">
        <f>IF('Форма 4.10.3 | Т-ТН'!$O$23="",1,0)</f>
        <v>1</v>
      </c>
    </row>
    <row r="46" spans="1:1">
      <c r="A46" s="1171">
        <f>IF('Форма 4.10.3 | Т-ТН'!$M$24="",1,0)</f>
        <v>1</v>
      </c>
    </row>
    <row r="47" spans="1:1">
      <c r="A47" s="1171">
        <f>IF('Форма 4.10.3 | Т-ТН'!$R$24="",1,0)</f>
        <v>1</v>
      </c>
    </row>
    <row r="48" spans="1:1">
      <c r="A48" s="1171">
        <f>IF('Форма 4.10.3 | Т-ТН'!$T$24="",1,0)</f>
        <v>1</v>
      </c>
    </row>
    <row r="49" spans="1:1">
      <c r="A49" s="1171">
        <f>IF('Форма 4.10.3 | Т-ТН'!$S$24="",1,0)</f>
        <v>0</v>
      </c>
    </row>
    <row r="50" spans="1:1">
      <c r="A50" s="1171">
        <f>IF('Форма 4.10.3 | Т-ТН'!$U$24="",1,0)</f>
        <v>0</v>
      </c>
    </row>
    <row r="51" spans="1:1">
      <c r="A51" s="1171">
        <f>IF('Форма 4.10.3 | Т-передача ТЭ'!$O$23="",1,0)</f>
        <v>0</v>
      </c>
    </row>
    <row r="52" spans="1:1">
      <c r="A52" s="1171">
        <f>IF('Форма 4.10.3 | Т-передача ТЭ'!$M$24="",1,0)</f>
        <v>0</v>
      </c>
    </row>
    <row r="53" spans="1:1">
      <c r="A53" s="1171">
        <f>IF('Форма 4.10.3 | Т-передача ТЭ'!$R$24="",1,0)</f>
        <v>0</v>
      </c>
    </row>
    <row r="54" spans="1:1">
      <c r="A54" s="1171">
        <f>IF('Форма 4.10.3 | Т-передача ТЭ'!$T$24="",1,0)</f>
        <v>0</v>
      </c>
    </row>
    <row r="55" spans="1:1">
      <c r="A55" s="1171">
        <f>IF('Форма 4.10.3 | Т-передача ТЭ'!$S$24="",1,0)</f>
        <v>0</v>
      </c>
    </row>
    <row r="56" spans="1:1">
      <c r="A56" s="1171">
        <f>IF('Форма 4.10.3 | Т-передача ТЭ'!$U$24="",1,0)</f>
        <v>0</v>
      </c>
    </row>
    <row r="57" spans="1:1">
      <c r="A57" s="1171">
        <f>IF('Форма 4.10.3 | Т-передача ТН'!$O$23="",1,0)</f>
        <v>1</v>
      </c>
    </row>
    <row r="58" spans="1:1">
      <c r="A58" s="1171">
        <f>IF('Форма 4.10.3 | Т-передача ТН'!$M$24="",1,0)</f>
        <v>1</v>
      </c>
    </row>
    <row r="59" spans="1:1">
      <c r="A59" s="1171">
        <f>IF('Форма 4.10.3 | Т-передача ТН'!$R$24="",1,0)</f>
        <v>1</v>
      </c>
    </row>
    <row r="60" spans="1:1">
      <c r="A60" s="1171">
        <f>IF('Форма 4.10.3 | Т-передача ТН'!$T$24="",1,0)</f>
        <v>1</v>
      </c>
    </row>
    <row r="61" spans="1:1">
      <c r="A61" s="1171">
        <f>IF('Форма 4.10.3 | Т-передача ТН'!$S$24="",1,0)</f>
        <v>0</v>
      </c>
    </row>
    <row r="62" spans="1:1">
      <c r="A62" s="1171">
        <f>IF('Форма 4.10.3 | Т-передача ТН'!$U$24="",1,0)</f>
        <v>0</v>
      </c>
    </row>
    <row r="63" spans="1:1">
      <c r="A63" s="1171">
        <f>IF('Форма 4.10.4 | Т-гор.вода'!$O$23="",1,0)</f>
        <v>1</v>
      </c>
    </row>
    <row r="64" spans="1:1">
      <c r="A64" s="1171">
        <f>IF('Форма 4.10.4 | Т-гор.вода'!$M$24="",1,0)</f>
        <v>0</v>
      </c>
    </row>
    <row r="65" spans="1:1">
      <c r="A65" s="1171">
        <f>IF('Форма 4.10.4 | Т-гор.вода'!$W$24="",1,0)</f>
        <v>1</v>
      </c>
    </row>
    <row r="66" spans="1:1">
      <c r="A66" s="1171">
        <f>IF('Форма 4.10.4 | Т-гор.вода'!$Y$24="",1,0)</f>
        <v>1</v>
      </c>
    </row>
    <row r="67" spans="1:1">
      <c r="A67" s="1171">
        <f>IF('Форма 4.10.4 | Т-гор.вода'!$M$25="",1,0)</f>
        <v>1</v>
      </c>
    </row>
    <row r="68" spans="1:1">
      <c r="A68" s="1171">
        <f>IF('Форма 4.10.4 | Т-гор.вода'!$X$24="",1,0)</f>
        <v>0</v>
      </c>
    </row>
    <row r="69" spans="1:1">
      <c r="A69" s="1171">
        <f>IF('Форма 4.10.4 | Т-гор.вода'!$Z$24="",1,0)</f>
        <v>0</v>
      </c>
    </row>
    <row r="70" spans="1:1">
      <c r="A70" s="1171">
        <f>IF('Форма 4.10.5 | Т-подкл'!$AB$23="",1,0)</f>
        <v>1</v>
      </c>
    </row>
    <row r="71" spans="1:1">
      <c r="A71" s="1171">
        <f>IF('Форма 4.10.5 | Т-подкл'!$AD$23="",1,0)</f>
        <v>1</v>
      </c>
    </row>
    <row r="72" spans="1:1">
      <c r="A72" s="1171">
        <f>IF('Форма 4.10.5 | Т-подкл'!$N$23="",1,0)</f>
        <v>0</v>
      </c>
    </row>
    <row r="73" spans="1:1">
      <c r="A73" s="1171">
        <f>IF('Форма 4.10.5 | Т-подкл'!$R$23="",1,0)</f>
        <v>0</v>
      </c>
    </row>
    <row r="74" spans="1:1">
      <c r="A74" s="1171">
        <f>IF('Форма 4.10.5 | Т-подкл'!$V$23="",1,0)</f>
        <v>0</v>
      </c>
    </row>
    <row r="75" spans="1:1">
      <c r="A75" s="1171">
        <f>IF('Форма 4.10.5 | Т-подкл'!$AC$23="",1,0)</f>
        <v>0</v>
      </c>
    </row>
    <row r="76" spans="1:1">
      <c r="A76" s="1171">
        <f>IF('Форма 4.10.5 | Т-подкл'!$AE$23="",1,0)</f>
        <v>0</v>
      </c>
    </row>
    <row r="77" spans="1:1">
      <c r="A77" s="1171">
        <f>IF('Форма 4.10.6 | Т-подкл(инд)'!$M$23="",1,0)</f>
        <v>1</v>
      </c>
    </row>
    <row r="78" spans="1:1">
      <c r="A78" s="1171">
        <f>IF('Форма 4.10.6 | Т-подкл(инд)'!$P$23="",1,0)</f>
        <v>1</v>
      </c>
    </row>
    <row r="79" spans="1:1">
      <c r="A79" s="1171">
        <f>IF('Форма 4.10.6 | Т-подкл(инд)'!$S$23="",1,0)</f>
        <v>1</v>
      </c>
    </row>
    <row r="80" spans="1:1">
      <c r="A80" s="1171">
        <f>IF('Форма 4.10.6 | Т-подкл(инд)'!$T$23="",1,0)</f>
        <v>0</v>
      </c>
    </row>
    <row r="81" spans="1:1">
      <c r="A81" s="1171">
        <f>IF('Форма 4.10.6 | Т-подкл(инд)'!$V$23="",1,0)</f>
        <v>0</v>
      </c>
    </row>
    <row r="82" spans="1:1">
      <c r="A82" s="1171">
        <f>IF('Форма 4.9'!$F$10="",1,0)</f>
        <v>0</v>
      </c>
    </row>
    <row r="83" spans="1:1">
      <c r="A83" s="1171">
        <f>IF('Форма 4.9'!$G$10="",1,0)</f>
        <v>0</v>
      </c>
    </row>
    <row r="84" spans="1:1">
      <c r="A84" s="1171">
        <f>IF('Форма 4.9'!$F$11="",1,0)</f>
        <v>0</v>
      </c>
    </row>
    <row r="85" spans="1:1">
      <c r="A85" s="1171">
        <f>IF('Форма 4.9'!$G$11="",1,0)</f>
        <v>0</v>
      </c>
    </row>
    <row r="86" spans="1:1">
      <c r="A86" s="1171">
        <f>IF('Форма 4.9'!$F$12="",1,0)</f>
        <v>0</v>
      </c>
    </row>
    <row r="87" spans="1:1">
      <c r="A87" s="1171">
        <f>IF('Форма 4.9'!$G$12="",1,0)</f>
        <v>0</v>
      </c>
    </row>
    <row r="88" spans="1:1">
      <c r="A88" s="1171">
        <f>IF('Форма 4.9'!$F$13="",1,0)</f>
        <v>0</v>
      </c>
    </row>
    <row r="89" spans="1:1">
      <c r="A89" s="1171">
        <f>IF('Форма 4.9'!$G$13="",1,0)</f>
        <v>0</v>
      </c>
    </row>
    <row r="90" spans="1:1">
      <c r="A90" s="1171">
        <f>IF('Форма 4.10.1'!$J$15="",1,0)</f>
        <v>0</v>
      </c>
    </row>
    <row r="91" spans="1:1">
      <c r="A91" s="1171">
        <f>IF('Форма 4.10.1'!$H$17="",1,0)</f>
        <v>0</v>
      </c>
    </row>
    <row r="92" spans="1:1">
      <c r="A92" s="1171">
        <f>IF('Форма 4.10.1'!$I$17="",1,0)</f>
        <v>0</v>
      </c>
    </row>
    <row r="93" spans="1:1">
      <c r="A93" s="1171">
        <f>IF('Форма 4.10.1'!$J$17="",1,0)</f>
        <v>0</v>
      </c>
    </row>
    <row r="94" spans="1:1">
      <c r="A94" s="1171">
        <f>IF('Форма 4.10.1'!$H$22="",1,0)</f>
        <v>0</v>
      </c>
    </row>
    <row r="95" spans="1:1">
      <c r="A95" s="1171">
        <f>IF('Форма 4.10.1'!$I$22="",1,0)</f>
        <v>0</v>
      </c>
    </row>
    <row r="96" spans="1:1">
      <c r="A96" s="1171">
        <f>IF('Форма 4.10.1'!$J$22="",1,0)</f>
        <v>0</v>
      </c>
    </row>
    <row r="97" spans="1:1">
      <c r="A97" s="1171">
        <f>IF('Форма 4.10.1'!$H$25="",1,0)</f>
        <v>0</v>
      </c>
    </row>
    <row r="98" spans="1:1">
      <c r="A98" s="1171">
        <f>IF('Форма 4.10.1'!$I$25="",1,0)</f>
        <v>0</v>
      </c>
    </row>
    <row r="99" spans="1:1">
      <c r="A99" s="1171">
        <f>IF('Форма 4.10.1'!$J$25="",1,0)</f>
        <v>0</v>
      </c>
    </row>
    <row r="100" spans="1:1">
      <c r="A100" s="1171">
        <f>IF('Форма 4.10.1'!$H$28="",1,0)</f>
        <v>0</v>
      </c>
    </row>
    <row r="101" spans="1:1">
      <c r="A101" s="1171">
        <f>IF('Форма 4.10.1'!$I$28="",1,0)</f>
        <v>0</v>
      </c>
    </row>
    <row r="102" spans="1:1">
      <c r="A102" s="1171">
        <f>IF('Форма 4.10.1'!$J$28="",1,0)</f>
        <v>0</v>
      </c>
    </row>
    <row r="103" spans="1:1">
      <c r="A103" s="1171">
        <f>IF('Форма 4.10.1'!$H$31="",1,0)</f>
        <v>0</v>
      </c>
    </row>
    <row r="104" spans="1:1">
      <c r="A104" s="1171">
        <f>IF('Форма 4.10.1'!$I$31="",1,0)</f>
        <v>0</v>
      </c>
    </row>
    <row r="105" spans="1:1">
      <c r="A105" s="1171">
        <f>IF('Форма 4.10.1'!$J$31="",1,0)</f>
        <v>0</v>
      </c>
    </row>
    <row r="106" spans="1:1">
      <c r="A106" s="1171">
        <f>IF('Форма 1.0.2'!$E$12="",1,0)</f>
        <v>1</v>
      </c>
    </row>
    <row r="107" spans="1:1">
      <c r="A107" s="1171">
        <f>IF('Форма 1.0.2'!$F$12="",1,0)</f>
        <v>1</v>
      </c>
    </row>
    <row r="108" spans="1:1">
      <c r="A108" s="1171">
        <f>IF('Форма 1.0.2'!$G$12="",1,0)</f>
        <v>1</v>
      </c>
    </row>
    <row r="109" spans="1:1">
      <c r="A109" s="1171">
        <f>IF('Форма 1.0.2'!$H$12="",1,0)</f>
        <v>1</v>
      </c>
    </row>
    <row r="110" spans="1:1">
      <c r="A110" s="1171">
        <f>IF('Форма 1.0.2'!$I$12="",1,0)</f>
        <v>1</v>
      </c>
    </row>
    <row r="111" spans="1:1">
      <c r="A111" s="1171">
        <f>IF('Форма 1.0.2'!$J$12="",1,0)</f>
        <v>1</v>
      </c>
    </row>
    <row r="112" spans="1:1">
      <c r="A112" s="1171">
        <f>IF('Сведения об изменении'!$E$12="",1,0)</f>
        <v>1</v>
      </c>
    </row>
    <row r="113" spans="1:1">
      <c r="A113" s="1172">
        <f>IF('Форма 4.10.6 | Т-подкл(инд)'!$U$23="",1,0)</f>
        <v>1</v>
      </c>
    </row>
    <row r="114" spans="1:1">
      <c r="A114" s="1173">
        <f>IF('Форма 4.10.5 | Т-подкл'!$AA$23="",1,0)</f>
        <v>1</v>
      </c>
    </row>
    <row r="115" spans="1:1">
      <c r="A115" s="1173">
        <f>IF('Форма 4.10.5 | Т-подкл'!$Z$23="",1,0)</f>
        <v>1</v>
      </c>
    </row>
    <row r="116" spans="1:1">
      <c r="A116" s="1177">
        <f>IF(Территории!$E$12="",1,0)</f>
        <v>0</v>
      </c>
    </row>
    <row r="117" spans="1:1">
      <c r="A117" s="1177">
        <f>IF('Перечень тарифов'!$E$21="",1,0)</f>
        <v>0</v>
      </c>
    </row>
    <row r="118" spans="1:1">
      <c r="A118" s="1177">
        <f>IF('Перечень тарифов'!$F$21="",1,0)</f>
        <v>0</v>
      </c>
    </row>
    <row r="119" spans="1:1">
      <c r="A119" s="1177">
        <f>IF('Перечень тарифов'!$G$21="",1,0)</f>
        <v>0</v>
      </c>
    </row>
    <row r="120" spans="1:1">
      <c r="A120" s="1177">
        <f>IF('Перечень тарифов'!$K$21="",1,0)</f>
        <v>0</v>
      </c>
    </row>
    <row r="121" spans="1:1">
      <c r="A121" s="1177">
        <f>IF('Перечень тарифов'!$O$21="",1,0)</f>
        <v>0</v>
      </c>
    </row>
    <row r="122" spans="1:1">
      <c r="A122" s="1177">
        <f>IF('Перечень тарифов'!$S$21="",1,0)</f>
        <v>0</v>
      </c>
    </row>
    <row r="123" spans="1:1">
      <c r="A123" s="1177">
        <f>IF('Перечень тарифов'!$N$21="",1,0)</f>
        <v>0</v>
      </c>
    </row>
    <row r="124" spans="1:1">
      <c r="A124" s="1177">
        <f>IF('Перечень тарифов'!$R$21="",1,0)</f>
        <v>0</v>
      </c>
    </row>
    <row r="125" spans="1:1">
      <c r="A125" s="1177">
        <f>IF('Форма 4.10.3 | Т-передача ТЭ'!$O$24="",1,0)</f>
        <v>0</v>
      </c>
    </row>
    <row r="126" spans="1:1">
      <c r="A126" s="1177">
        <f>IF('Форма 4.10.1'!$K$20="",1,0)</f>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REESTR_LINK">
    <tabColor indexed="47"/>
  </sheetPr>
  <dimension ref="A1:C3"/>
  <sheetViews>
    <sheetView showGridLines="0" zoomScaleNormal="100" workbookViewId="0"/>
  </sheetViews>
  <sheetFormatPr defaultColWidth="9.125" defaultRowHeight="11.8"/>
  <cols>
    <col min="1" max="16384" width="9.125" style="1177"/>
  </cols>
  <sheetData>
    <row r="1" spans="1:3">
      <c r="A1" s="1177" t="s">
        <v>489</v>
      </c>
      <c r="B1" s="1177" t="s">
        <v>490</v>
      </c>
      <c r="C1" s="1177" t="s">
        <v>66</v>
      </c>
    </row>
    <row r="2" spans="1:3">
      <c r="A2" s="1177">
        <v>4189678</v>
      </c>
      <c r="B2" s="1177" t="s">
        <v>1099</v>
      </c>
      <c r="C2" s="1177" t="s">
        <v>1100</v>
      </c>
    </row>
    <row r="3" spans="1:3">
      <c r="A3" s="1177">
        <v>4190415</v>
      </c>
      <c r="B3" s="1177" t="s">
        <v>1101</v>
      </c>
      <c r="C3" s="1177" t="s">
        <v>1100</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REESTR_DS">
    <tabColor rgb="FFFFCC99"/>
  </sheetPr>
  <dimension ref="B3:B6"/>
  <sheetViews>
    <sheetView showGridLines="0" zoomScaleNormal="100" workbookViewId="0"/>
  </sheetViews>
  <sheetFormatPr defaultColWidth="9.125" defaultRowHeight="11.8"/>
  <cols>
    <col min="1" max="1" width="9.125" style="250"/>
    <col min="2" max="2" width="66" style="250" customWidth="1"/>
    <col min="3" max="16384" width="9.125" style="250"/>
  </cols>
  <sheetData>
    <row r="3" spans="2:2">
      <c r="B3" s="329" t="s">
        <v>2085</v>
      </c>
    </row>
    <row r="4" spans="2:2">
      <c r="B4" s="329" t="s">
        <v>493</v>
      </c>
    </row>
    <row r="5" spans="2:2">
      <c r="B5" s="329" t="s">
        <v>494</v>
      </c>
    </row>
    <row r="6" spans="2:2">
      <c r="B6" s="329" t="s">
        <v>495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sheetPr codeName="modHTTP">
    <tabColor rgb="FFFFCC99"/>
  </sheetPr>
  <dimension ref="A1"/>
  <sheetViews>
    <sheetView showGridLines="0" zoomScaleNormal="100" workbookViewId="0"/>
  </sheetViews>
  <sheetFormatPr defaultRowHeight="11.8"/>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modfrmRezimChoose">
    <tabColor indexed="47"/>
  </sheetPr>
  <dimension ref="A1"/>
  <sheetViews>
    <sheetView showGridLines="0" zoomScaleNormal="85" workbookViewId="0"/>
  </sheetViews>
  <sheetFormatPr defaultColWidth="9.125" defaultRowHeight="11.8"/>
  <cols>
    <col min="1" max="1" width="9.125" style="278"/>
    <col min="2" max="16384" width="9.125" style="184"/>
  </cols>
  <sheetData/>
  <sheetProtection formatColumns="0" formatRows="0"/>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sheetPr codeName="modSheetMain">
    <tabColor rgb="FFFFCC99"/>
  </sheetPr>
  <dimension ref="A1:E8"/>
  <sheetViews>
    <sheetView showGridLines="0" zoomScaleNormal="100" workbookViewId="0"/>
  </sheetViews>
  <sheetFormatPr defaultColWidth="9.125" defaultRowHeight="15.05"/>
  <cols>
    <col min="1" max="1" width="38.375" style="219" customWidth="1"/>
    <col min="2" max="16384" width="9.125" style="219"/>
  </cols>
  <sheetData>
    <row r="1" spans="1:5">
      <c r="A1" s="220" t="s">
        <v>390</v>
      </c>
      <c r="B1" s="220" t="s">
        <v>391</v>
      </c>
      <c r="C1" s="220"/>
      <c r="D1" s="220"/>
      <c r="E1" s="220"/>
    </row>
    <row r="2" spans="1:5">
      <c r="A2" s="220"/>
      <c r="B2" s="220"/>
      <c r="C2" s="220"/>
      <c r="D2" s="220"/>
      <c r="E2" s="220"/>
    </row>
    <row r="3" spans="1:5">
      <c r="A3" s="220"/>
      <c r="B3" s="220"/>
      <c r="C3" s="220"/>
      <c r="D3" s="220"/>
      <c r="E3" s="220"/>
    </row>
    <row r="4" spans="1:5">
      <c r="A4" s="220"/>
      <c r="B4" s="220"/>
      <c r="C4" s="220"/>
      <c r="D4" s="220"/>
      <c r="E4" s="220"/>
    </row>
    <row r="5" spans="1:5">
      <c r="A5" s="220"/>
      <c r="B5" s="220"/>
      <c r="C5" s="220"/>
      <c r="D5" s="220"/>
      <c r="E5" s="220"/>
    </row>
    <row r="6" spans="1:5">
      <c r="A6" s="220"/>
      <c r="B6" s="220"/>
      <c r="C6" s="220"/>
      <c r="D6" s="220"/>
      <c r="E6" s="220"/>
    </row>
    <row r="7" spans="1:5">
      <c r="A7" s="220"/>
      <c r="B7" s="220"/>
      <c r="C7" s="220"/>
      <c r="D7" s="220"/>
      <c r="E7" s="220"/>
    </row>
    <row r="8" spans="1:5">
      <c r="A8" s="220"/>
      <c r="B8" s="220"/>
      <c r="C8" s="220"/>
      <c r="D8" s="220"/>
      <c r="E8" s="220"/>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sheetPr codeName="REESTR_VT">
    <tabColor indexed="47"/>
  </sheetPr>
  <dimension ref="A1:B11"/>
  <sheetViews>
    <sheetView showGridLines="0" zoomScaleNormal="100" workbookViewId="0"/>
  </sheetViews>
  <sheetFormatPr defaultColWidth="9.125" defaultRowHeight="11.8"/>
  <cols>
    <col min="1" max="1" width="9.125" style="1177"/>
    <col min="2" max="2" width="65.25" style="1177" customWidth="1"/>
    <col min="3" max="3" width="41" style="1177" customWidth="1"/>
    <col min="4" max="16384" width="9.125" style="1177"/>
  </cols>
  <sheetData>
    <row r="1" spans="1:2">
      <c r="A1" s="1177" t="s">
        <v>328</v>
      </c>
      <c r="B1" s="1177" t="s">
        <v>329</v>
      </c>
    </row>
    <row r="2" spans="1:2">
      <c r="A2" s="1177">
        <v>4213775</v>
      </c>
      <c r="B2" s="1177" t="s">
        <v>581</v>
      </c>
    </row>
    <row r="3" spans="1:2">
      <c r="A3" s="1177">
        <v>4213784</v>
      </c>
      <c r="B3" s="1177" t="s">
        <v>674</v>
      </c>
    </row>
    <row r="4" spans="1:2">
      <c r="A4" s="1177">
        <v>4213781</v>
      </c>
      <c r="B4" s="1177" t="s">
        <v>673</v>
      </c>
    </row>
    <row r="5" spans="1:2">
      <c r="A5" s="1177">
        <v>4213776</v>
      </c>
      <c r="B5" s="1177" t="s">
        <v>582</v>
      </c>
    </row>
    <row r="6" spans="1:2">
      <c r="A6" s="1177">
        <v>4213777</v>
      </c>
      <c r="B6" s="1177" t="s">
        <v>583</v>
      </c>
    </row>
    <row r="7" spans="1:2">
      <c r="A7" s="1177">
        <v>4213778</v>
      </c>
      <c r="B7" s="1177" t="s">
        <v>584</v>
      </c>
    </row>
    <row r="8" spans="1:2">
      <c r="A8" s="1177">
        <v>4213780</v>
      </c>
      <c r="B8" s="1177" t="s">
        <v>585</v>
      </c>
    </row>
    <row r="9" spans="1:2">
      <c r="A9" s="1177">
        <v>4213779</v>
      </c>
      <c r="B9" s="1177" t="s">
        <v>588</v>
      </c>
    </row>
    <row r="10" spans="1:2">
      <c r="A10" s="1177">
        <v>4213783</v>
      </c>
      <c r="B10" s="1177" t="s">
        <v>587</v>
      </c>
    </row>
    <row r="11" spans="1:2">
      <c r="A11" s="1177">
        <v>4213782</v>
      </c>
      <c r="B11" s="1177" t="s">
        <v>586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sheetPr codeName="REESTR_VED">
    <tabColor indexed="47"/>
  </sheetPr>
  <dimension ref="A1:B11"/>
  <sheetViews>
    <sheetView showGridLines="0" zoomScaleNormal="100" workbookViewId="0"/>
  </sheetViews>
  <sheetFormatPr defaultColWidth="9.125" defaultRowHeight="11.8"/>
  <cols>
    <col min="1" max="1" width="9.125" style="1177"/>
    <col min="2" max="2" width="65.25" style="1177" customWidth="1"/>
    <col min="3" max="3" width="41" style="1177" customWidth="1"/>
    <col min="4" max="16384" width="9.125" style="1177"/>
  </cols>
  <sheetData>
    <row r="1" spans="1:2">
      <c r="A1" s="1177" t="s">
        <v>328</v>
      </c>
      <c r="B1" s="1177" t="s">
        <v>330</v>
      </c>
    </row>
    <row r="2" spans="1:2">
      <c r="A2" s="1177">
        <v>4190064</v>
      </c>
      <c r="B2" s="1177" t="s">
        <v>1089</v>
      </c>
    </row>
    <row r="3" spans="1:2">
      <c r="A3" s="1177">
        <v>4190065</v>
      </c>
      <c r="B3" s="1177" t="s">
        <v>1090</v>
      </c>
    </row>
    <row r="4" spans="1:2">
      <c r="A4" s="1177">
        <v>4190066</v>
      </c>
      <c r="B4" s="1177" t="s">
        <v>1091</v>
      </c>
    </row>
    <row r="5" spans="1:2">
      <c r="A5" s="1177">
        <v>4190067</v>
      </c>
      <c r="B5" s="1177" t="s">
        <v>1092</v>
      </c>
    </row>
    <row r="6" spans="1:2">
      <c r="A6" s="1177">
        <v>4190068</v>
      </c>
      <c r="B6" s="1177" t="s">
        <v>1093</v>
      </c>
    </row>
    <row r="7" spans="1:2">
      <c r="A7" s="1177">
        <v>4190069</v>
      </c>
      <c r="B7" s="1177" t="s">
        <v>1094</v>
      </c>
    </row>
    <row r="8" spans="1:2">
      <c r="A8" s="1177">
        <v>4190070</v>
      </c>
      <c r="B8" s="1177" t="s">
        <v>1095</v>
      </c>
    </row>
    <row r="9" spans="1:2">
      <c r="A9" s="1177">
        <v>4190071</v>
      </c>
      <c r="B9" s="1177" t="s">
        <v>1096</v>
      </c>
    </row>
    <row r="10" spans="1:2">
      <c r="A10" s="1177">
        <v>4190072</v>
      </c>
      <c r="B10" s="1177" t="s">
        <v>1097</v>
      </c>
    </row>
    <row r="11" spans="1:2">
      <c r="A11" s="1177">
        <v>4190073</v>
      </c>
      <c r="B11" s="1177" t="s">
        <v>1098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ColWidth="9.125" defaultRowHeight="12.45"/>
  <cols>
    <col min="1" max="16384" width="9.125" style="177"/>
  </cols>
  <sheetData>
    <row r="1" spans="1:1">
      <c r="A1" s="51"/>
    </row>
  </sheetData>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sheetPr codeName="AllSheetsInThisWorkbook">
    <tabColor indexed="47"/>
  </sheetPr>
  <dimension ref="A1:B255"/>
  <sheetViews>
    <sheetView showGridLines="0" zoomScaleNormal="100" workbookViewId="0"/>
  </sheetViews>
  <sheetFormatPr defaultColWidth="9.125" defaultRowHeight="11.8"/>
  <cols>
    <col min="1" max="1" width="36.25" style="3" customWidth="1"/>
    <col min="2" max="2" width="21.125" style="3" customWidth="1"/>
    <col min="3" max="16384" width="9.125" style="2"/>
  </cols>
  <sheetData>
    <row r="1" spans="1:2">
      <c r="A1" s="4" t="s">
        <v>56</v>
      </c>
      <c r="B1" s="4" t="s">
        <v>57</v>
      </c>
    </row>
    <row r="2" spans="1:2">
      <c r="A2" t="s">
        <v>411</v>
      </c>
      <c r="B2" t="s">
        <v>75</v>
      </c>
    </row>
    <row r="3" spans="1:2">
      <c r="A3" t="s">
        <v>412</v>
      </c>
      <c r="B3" t="s">
        <v>384</v>
      </c>
    </row>
    <row r="4" spans="1:2">
      <c r="A4" t="s">
        <v>413</v>
      </c>
      <c r="B4" t="s">
        <v>58</v>
      </c>
    </row>
    <row r="5" spans="1:2">
      <c r="A5" t="s">
        <v>415</v>
      </c>
      <c r="B5" t="s">
        <v>752</v>
      </c>
    </row>
    <row r="6" spans="1:2">
      <c r="A6" t="s">
        <v>414</v>
      </c>
      <c r="B6" t="s">
        <v>753</v>
      </c>
    </row>
    <row r="7" spans="1:2">
      <c r="A7" t="s">
        <v>653</v>
      </c>
      <c r="B7" t="s">
        <v>554</v>
      </c>
    </row>
    <row r="8" spans="1:2">
      <c r="A8" t="s">
        <v>654</v>
      </c>
      <c r="B8" t="s">
        <v>467</v>
      </c>
    </row>
    <row r="9" spans="1:2">
      <c r="A9" t="s">
        <v>485</v>
      </c>
      <c r="B9" t="s">
        <v>423</v>
      </c>
    </row>
    <row r="10" spans="1:2">
      <c r="A10" t="s">
        <v>416</v>
      </c>
      <c r="B10" t="s">
        <v>424</v>
      </c>
    </row>
    <row r="11" spans="1:2">
      <c r="A11" t="s">
        <v>667</v>
      </c>
      <c r="B11" t="s">
        <v>425</v>
      </c>
    </row>
    <row r="12" spans="1:2">
      <c r="A12" t="s">
        <v>668</v>
      </c>
      <c r="B12" t="s">
        <v>468</v>
      </c>
    </row>
    <row r="13" spans="1:2">
      <c r="A13" t="s">
        <v>655</v>
      </c>
      <c r="B13" t="s">
        <v>426</v>
      </c>
    </row>
    <row r="14" spans="1:2">
      <c r="A14" t="s">
        <v>656</v>
      </c>
      <c r="B14" t="s">
        <v>427</v>
      </c>
    </row>
    <row r="15" spans="1:2">
      <c r="A15" t="s">
        <v>657</v>
      </c>
      <c r="B15" t="s">
        <v>428</v>
      </c>
    </row>
    <row r="16" spans="1:2">
      <c r="A16" t="s">
        <v>658</v>
      </c>
      <c r="B16" t="s">
        <v>333</v>
      </c>
    </row>
    <row r="17" spans="1:2">
      <c r="A17" t="s">
        <v>659</v>
      </c>
      <c r="B17" t="s">
        <v>60</v>
      </c>
    </row>
    <row r="18" spans="1:2">
      <c r="A18" t="s">
        <v>660</v>
      </c>
      <c r="B18" t="s">
        <v>385</v>
      </c>
    </row>
    <row r="19" spans="1:2">
      <c r="A19" t="s">
        <v>661</v>
      </c>
      <c r="B19" t="s">
        <v>437</v>
      </c>
    </row>
    <row r="20" spans="1:2">
      <c r="A20" t="s">
        <v>662</v>
      </c>
      <c r="B20" t="s">
        <v>249</v>
      </c>
    </row>
    <row r="21" spans="1:2">
      <c r="A21" t="s">
        <v>663</v>
      </c>
      <c r="B21" t="s">
        <v>73</v>
      </c>
    </row>
    <row r="22" spans="1:2">
      <c r="A22" t="s">
        <v>664</v>
      </c>
      <c r="B22" t="s">
        <v>62</v>
      </c>
    </row>
    <row r="23" spans="1:2">
      <c r="A23" t="s">
        <v>665</v>
      </c>
      <c r="B23" t="s">
        <v>74</v>
      </c>
    </row>
    <row r="24" spans="1:2">
      <c r="A24" t="s">
        <v>666</v>
      </c>
      <c r="B24" t="s">
        <v>429</v>
      </c>
    </row>
    <row r="25" spans="1:2">
      <c r="A25" t="s">
        <v>574</v>
      </c>
      <c r="B25" t="s">
        <v>72</v>
      </c>
    </row>
    <row r="26" spans="1:2">
      <c r="A26" t="s">
        <v>575</v>
      </c>
      <c r="B26" t="s">
        <v>61</v>
      </c>
    </row>
    <row r="27" spans="1:2">
      <c r="A27" t="s">
        <v>487</v>
      </c>
      <c r="B27" t="s">
        <v>63</v>
      </c>
    </row>
    <row r="28" spans="1:2">
      <c r="A28" t="s">
        <v>418</v>
      </c>
      <c r="B28" t="s">
        <v>383</v>
      </c>
    </row>
    <row r="29" spans="1:2">
      <c r="A29" t="s">
        <v>486</v>
      </c>
      <c r="B29" t="s">
        <v>13</v>
      </c>
    </row>
    <row r="30" spans="1:2">
      <c r="A30" t="s">
        <v>417</v>
      </c>
      <c r="B30" t="s">
        <v>81</v>
      </c>
    </row>
    <row r="31" spans="1:2">
      <c r="A31" t="s">
        <v>563</v>
      </c>
      <c r="B31" t="s">
        <v>14</v>
      </c>
    </row>
    <row r="32" spans="1:2">
      <c r="A32" t="s">
        <v>750</v>
      </c>
      <c r="B32" t="s">
        <v>555</v>
      </c>
    </row>
    <row r="33" spans="1:2">
      <c r="A33" t="s">
        <v>751</v>
      </c>
      <c r="B33" t="s">
        <v>430</v>
      </c>
    </row>
    <row r="34" spans="1:2">
      <c r="A34" t="s">
        <v>419</v>
      </c>
      <c r="B34" t="s">
        <v>179</v>
      </c>
    </row>
    <row r="35" spans="1:2">
      <c r="A35" t="s">
        <v>420</v>
      </c>
      <c r="B35" t="s">
        <v>488</v>
      </c>
    </row>
    <row r="36" spans="1:2">
      <c r="A36" t="s">
        <v>421</v>
      </c>
      <c r="B36" t="s">
        <v>469</v>
      </c>
    </row>
    <row r="37" spans="1:2">
      <c r="A37" t="s">
        <v>422</v>
      </c>
      <c r="B37" t="s">
        <v>334</v>
      </c>
    </row>
    <row r="38" spans="1:2">
      <c r="A38"/>
      <c r="B38" t="s">
        <v>278</v>
      </c>
    </row>
    <row r="39" spans="1:2">
      <c r="A39"/>
      <c r="B39" t="s">
        <v>332</v>
      </c>
    </row>
    <row r="40" spans="1:2">
      <c r="A40"/>
      <c r="B40" t="s">
        <v>198</v>
      </c>
    </row>
    <row r="41" spans="1:2">
      <c r="A41"/>
      <c r="B41" t="s">
        <v>180</v>
      </c>
    </row>
    <row r="42" spans="1:2">
      <c r="A42"/>
      <c r="B42" t="s">
        <v>177</v>
      </c>
    </row>
    <row r="43" spans="1:2">
      <c r="A43"/>
      <c r="B43" t="s">
        <v>220</v>
      </c>
    </row>
    <row r="44" spans="1:2">
      <c r="A44"/>
      <c r="B44" t="s">
        <v>178</v>
      </c>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sheetData>
  <sheetProtection formatColumns="0" formatRows="0"/>
  <phoneticPr fontId="9" type="noConversion"/>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8"/>
  <sheetData>
    <row r="1" spans="1:1">
      <c r="A1" s="3"/>
    </row>
  </sheetData>
  <phoneticPr fontId="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sheetPr codeName="modInstruction">
    <tabColor indexed="47"/>
  </sheetPr>
  <dimension ref="A1"/>
  <sheetViews>
    <sheetView showGridLines="0" workbookViewId="0"/>
  </sheetViews>
  <sheetFormatPr defaultRowHeight="11.8"/>
  <sheetData/>
  <pageMargins left="0.7" right="0.7" top="0.75" bottom="0.75" header="0.3" footer="0.3"/>
</worksheet>
</file>

<file path=xl/worksheets/sheet56.xml><?xml version="1.0" encoding="utf-8"?>
<worksheet xmlns="http://schemas.openxmlformats.org/spreadsheetml/2006/main" xmlns:r="http://schemas.openxmlformats.org/officeDocument/2006/relationships">
  <sheetPr codeName="modRegion">
    <tabColor indexed="47"/>
  </sheetPr>
  <dimension ref="A1"/>
  <sheetViews>
    <sheetView showGridLines="0" zoomScaleNormal="100" workbookViewId="0"/>
  </sheetViews>
  <sheetFormatPr defaultRowHeight="11.8"/>
  <sheetData>
    <row r="1" spans="1:1">
      <c r="A1" s="3"/>
    </row>
  </sheetData>
  <phoneticPr fontId="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sheetPr codeName="modReestr">
    <tabColor indexed="47"/>
  </sheetPr>
  <dimension ref="A1:A19"/>
  <sheetViews>
    <sheetView showGridLines="0" zoomScaleNormal="100" workbookViewId="0"/>
  </sheetViews>
  <sheetFormatPr defaultRowHeight="11.8"/>
  <cols>
    <col min="1" max="1" width="49.125" customWidth="1"/>
  </cols>
  <sheetData>
    <row r="1" spans="1:1" ht="12.45">
      <c r="A1" s="15"/>
    </row>
    <row r="2" spans="1:1" ht="12.45">
      <c r="A2" s="15"/>
    </row>
    <row r="3" spans="1:1" ht="12.45">
      <c r="A3" s="15"/>
    </row>
    <row r="4" spans="1:1" ht="12.45">
      <c r="A4" s="15"/>
    </row>
    <row r="5" spans="1:1" ht="12.45">
      <c r="A5" s="15"/>
    </row>
    <row r="6" spans="1:1" ht="12.45">
      <c r="A6" s="15"/>
    </row>
    <row r="7" spans="1:1" ht="12.45">
      <c r="A7" s="15"/>
    </row>
    <row r="8" spans="1:1" ht="12.45">
      <c r="A8" s="15"/>
    </row>
    <row r="9" spans="1:1" ht="12.45">
      <c r="A9" s="15"/>
    </row>
    <row r="10" spans="1:1" ht="12.45">
      <c r="A10" s="15"/>
    </row>
    <row r="11" spans="1:1" ht="12.45">
      <c r="A11" s="15"/>
    </row>
    <row r="12" spans="1:1" ht="12.45">
      <c r="A12" s="15"/>
    </row>
    <row r="13" spans="1:1" ht="12.45">
      <c r="A13" s="15"/>
    </row>
    <row r="14" spans="1:1" ht="12.45">
      <c r="A14" s="15"/>
    </row>
    <row r="15" spans="1:1" ht="12.45">
      <c r="A15" s="15"/>
    </row>
    <row r="16" spans="1:1" ht="12.45">
      <c r="A16" s="15"/>
    </row>
    <row r="17" spans="1:1" ht="12.45">
      <c r="A17" s="15"/>
    </row>
    <row r="18" spans="1:1" ht="12.45">
      <c r="A18" s="15"/>
    </row>
    <row r="19" spans="1:1" ht="12.45">
      <c r="A19" s="15"/>
    </row>
  </sheetData>
  <sheetProtection formatColumns="0" formatRows="0"/>
  <phoneticPr fontId="9"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ColWidth="9.125" defaultRowHeight="11.8"/>
  <cols>
    <col min="1" max="1" width="9.125" style="16"/>
    <col min="2" max="16384" width="9.125" style="17"/>
  </cols>
  <sheetData/>
  <sheetProtection formatColumns="0" formatRows="0"/>
  <phoneticPr fontId="6"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ColWidth="9.125" defaultRowHeight="11.8"/>
  <cols>
    <col min="1" max="26" width="9.125" style="8"/>
    <col min="27" max="36" width="9.125" style="9"/>
    <col min="37" max="16384" width="9.125" style="8"/>
  </cols>
  <sheetData/>
  <sheetProtection formatColumns="0" formatRows="0"/>
  <phoneticPr fontId="10" type="noConversion"/>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sheetPr codeName="TSH_REESTR_ORG">
    <tabColor indexed="47"/>
  </sheetPr>
  <dimension ref="A1:J247"/>
  <sheetViews>
    <sheetView showGridLines="0" zoomScaleNormal="100" workbookViewId="0"/>
  </sheetViews>
  <sheetFormatPr defaultColWidth="9.125" defaultRowHeight="11.8"/>
  <cols>
    <col min="1" max="2" width="9.125" style="5"/>
    <col min="3" max="3" width="20.75" style="5" customWidth="1"/>
    <col min="4" max="4" width="25.125" style="5" customWidth="1"/>
    <col min="5" max="16384" width="9.125" style="5"/>
  </cols>
  <sheetData>
    <row r="1" spans="1:10">
      <c r="A1" s="5" t="s">
        <v>1088</v>
      </c>
      <c r="B1" s="5" t="s">
        <v>1104</v>
      </c>
      <c r="C1" s="5" t="s">
        <v>1105</v>
      </c>
      <c r="D1" s="5" t="s">
        <v>1106</v>
      </c>
      <c r="E1" s="5" t="s">
        <v>1107</v>
      </c>
      <c r="F1" s="5" t="s">
        <v>1108</v>
      </c>
      <c r="G1" s="5" t="s">
        <v>1109</v>
      </c>
      <c r="H1" s="5" t="s">
        <v>1110</v>
      </c>
      <c r="I1" s="5" t="s">
        <v>1111</v>
      </c>
    </row>
    <row r="2" spans="1:10">
      <c r="A2" s="5">
        <v>1</v>
      </c>
      <c r="B2" s="5" t="s">
        <v>1112</v>
      </c>
      <c r="C2" s="5" t="s">
        <v>102</v>
      </c>
      <c r="D2" s="5" t="s">
        <v>1113</v>
      </c>
      <c r="E2" s="5" t="s">
        <v>1114</v>
      </c>
      <c r="F2" s="5" t="s">
        <v>1115</v>
      </c>
      <c r="G2" s="5" t="s">
        <v>1116</v>
      </c>
      <c r="H2" s="5" t="s">
        <v>1117</v>
      </c>
      <c r="J2" s="5" t="s">
        <v>2076</v>
      </c>
    </row>
    <row r="3" spans="1:10">
      <c r="A3" s="5">
        <v>2</v>
      </c>
      <c r="B3" s="5" t="s">
        <v>1112</v>
      </c>
      <c r="C3" s="5" t="s">
        <v>102</v>
      </c>
      <c r="D3" s="5" t="s">
        <v>1118</v>
      </c>
      <c r="E3" s="5" t="s">
        <v>1119</v>
      </c>
      <c r="F3" s="5" t="s">
        <v>1120</v>
      </c>
      <c r="G3" s="5" t="s">
        <v>1121</v>
      </c>
      <c r="H3" s="5" t="s">
        <v>1122</v>
      </c>
      <c r="J3" s="5" t="s">
        <v>2076</v>
      </c>
    </row>
    <row r="4" spans="1:10">
      <c r="A4" s="5">
        <v>3</v>
      </c>
      <c r="B4" s="5" t="s">
        <v>1112</v>
      </c>
      <c r="C4" s="5" t="s">
        <v>102</v>
      </c>
      <c r="D4" s="5" t="s">
        <v>1123</v>
      </c>
      <c r="E4" s="5" t="s">
        <v>1124</v>
      </c>
      <c r="F4" s="5" t="s">
        <v>1125</v>
      </c>
      <c r="G4" s="5" t="s">
        <v>1126</v>
      </c>
      <c r="H4" s="5" t="s">
        <v>1127</v>
      </c>
      <c r="J4" s="5" t="s">
        <v>2076</v>
      </c>
    </row>
    <row r="5" spans="1:10">
      <c r="A5" s="5">
        <v>4</v>
      </c>
      <c r="B5" s="5" t="s">
        <v>1112</v>
      </c>
      <c r="C5" s="5" t="s">
        <v>102</v>
      </c>
      <c r="D5" s="5" t="s">
        <v>1128</v>
      </c>
      <c r="E5" s="5" t="s">
        <v>1129</v>
      </c>
      <c r="F5" s="5" t="s">
        <v>1130</v>
      </c>
      <c r="G5" s="5" t="s">
        <v>1131</v>
      </c>
      <c r="H5" s="5" t="s">
        <v>1132</v>
      </c>
      <c r="J5" s="5" t="s">
        <v>2076</v>
      </c>
    </row>
    <row r="6" spans="1:10">
      <c r="A6" s="5">
        <v>5</v>
      </c>
      <c r="B6" s="5" t="s">
        <v>1112</v>
      </c>
      <c r="C6" s="5" t="s">
        <v>102</v>
      </c>
      <c r="D6" s="5" t="s">
        <v>1133</v>
      </c>
      <c r="E6" s="5" t="s">
        <v>1134</v>
      </c>
      <c r="F6" s="5" t="s">
        <v>1135</v>
      </c>
      <c r="G6" s="5" t="s">
        <v>1131</v>
      </c>
      <c r="H6" s="5" t="s">
        <v>1136</v>
      </c>
      <c r="J6" s="5" t="s">
        <v>2076</v>
      </c>
    </row>
    <row r="7" spans="1:10">
      <c r="A7" s="5">
        <v>6</v>
      </c>
      <c r="B7" s="5" t="s">
        <v>1112</v>
      </c>
      <c r="C7" s="5" t="s">
        <v>102</v>
      </c>
      <c r="D7" s="5" t="s">
        <v>1137</v>
      </c>
      <c r="E7" s="5" t="s">
        <v>1138</v>
      </c>
      <c r="F7" s="5" t="s">
        <v>1139</v>
      </c>
      <c r="G7" s="5" t="s">
        <v>1140</v>
      </c>
      <c r="H7" s="5" t="s">
        <v>1141</v>
      </c>
      <c r="J7" s="5" t="s">
        <v>2076</v>
      </c>
    </row>
    <row r="8" spans="1:10">
      <c r="A8" s="5">
        <v>7</v>
      </c>
      <c r="B8" s="5" t="s">
        <v>1112</v>
      </c>
      <c r="C8" s="5" t="s">
        <v>102</v>
      </c>
      <c r="D8" s="5" t="s">
        <v>1142</v>
      </c>
      <c r="E8" s="5" t="s">
        <v>1143</v>
      </c>
      <c r="F8" s="5" t="s">
        <v>1144</v>
      </c>
      <c r="G8" s="5" t="s">
        <v>1145</v>
      </c>
      <c r="J8" s="5" t="s">
        <v>2076</v>
      </c>
    </row>
    <row r="9" spans="1:10">
      <c r="A9" s="5">
        <v>8</v>
      </c>
      <c r="B9" s="5" t="s">
        <v>1112</v>
      </c>
      <c r="C9" s="5" t="s">
        <v>102</v>
      </c>
      <c r="D9" s="5" t="s">
        <v>1146</v>
      </c>
      <c r="E9" s="5" t="s">
        <v>1147</v>
      </c>
      <c r="F9" s="5" t="s">
        <v>1148</v>
      </c>
      <c r="G9" s="5" t="s">
        <v>1149</v>
      </c>
      <c r="J9" s="5" t="s">
        <v>2076</v>
      </c>
    </row>
    <row r="10" spans="1:10">
      <c r="A10" s="5">
        <v>9</v>
      </c>
      <c r="B10" s="5" t="s">
        <v>1112</v>
      </c>
      <c r="C10" s="5" t="s">
        <v>102</v>
      </c>
      <c r="D10" s="5" t="s">
        <v>1150</v>
      </c>
      <c r="E10" s="5" t="s">
        <v>1151</v>
      </c>
      <c r="F10" s="5" t="s">
        <v>1152</v>
      </c>
      <c r="G10" s="5" t="s">
        <v>1153</v>
      </c>
      <c r="H10" s="5" t="s">
        <v>1154</v>
      </c>
      <c r="J10" s="5" t="s">
        <v>2076</v>
      </c>
    </row>
    <row r="11" spans="1:10">
      <c r="A11" s="5">
        <v>10</v>
      </c>
      <c r="B11" s="5" t="s">
        <v>1112</v>
      </c>
      <c r="C11" s="5" t="s">
        <v>102</v>
      </c>
      <c r="D11" s="5" t="s">
        <v>1155</v>
      </c>
      <c r="E11" s="5" t="s">
        <v>1156</v>
      </c>
      <c r="F11" s="5" t="s">
        <v>1157</v>
      </c>
      <c r="G11" s="5" t="s">
        <v>1158</v>
      </c>
      <c r="H11" s="5" t="s">
        <v>1159</v>
      </c>
      <c r="J11" s="5" t="s">
        <v>2076</v>
      </c>
    </row>
    <row r="12" spans="1:10">
      <c r="A12" s="5">
        <v>11</v>
      </c>
      <c r="B12" s="5" t="s">
        <v>1112</v>
      </c>
      <c r="C12" s="5" t="s">
        <v>102</v>
      </c>
      <c r="D12" s="5" t="s">
        <v>1160</v>
      </c>
      <c r="E12" s="5" t="s">
        <v>1161</v>
      </c>
      <c r="F12" s="5" t="s">
        <v>1162</v>
      </c>
      <c r="G12" s="5" t="s">
        <v>1163</v>
      </c>
      <c r="H12" s="5" t="s">
        <v>1164</v>
      </c>
      <c r="J12" s="5" t="s">
        <v>2076</v>
      </c>
    </row>
    <row r="13" spans="1:10">
      <c r="A13" s="5">
        <v>12</v>
      </c>
      <c r="B13" s="5" t="s">
        <v>1112</v>
      </c>
      <c r="C13" s="5" t="s">
        <v>102</v>
      </c>
      <c r="D13" s="5" t="s">
        <v>1165</v>
      </c>
      <c r="E13" s="5" t="s">
        <v>1166</v>
      </c>
      <c r="F13" s="5" t="s">
        <v>1167</v>
      </c>
      <c r="G13" s="5" t="s">
        <v>1168</v>
      </c>
      <c r="H13" s="5" t="s">
        <v>1169</v>
      </c>
      <c r="J13" s="5" t="s">
        <v>2076</v>
      </c>
    </row>
    <row r="14" spans="1:10">
      <c r="A14" s="5">
        <v>13</v>
      </c>
      <c r="B14" s="5" t="s">
        <v>1112</v>
      </c>
      <c r="C14" s="5" t="s">
        <v>102</v>
      </c>
      <c r="D14" s="5" t="s">
        <v>1170</v>
      </c>
      <c r="E14" s="5" t="s">
        <v>1171</v>
      </c>
      <c r="F14" s="5" t="s">
        <v>1172</v>
      </c>
      <c r="G14" s="5" t="s">
        <v>1168</v>
      </c>
      <c r="H14" s="5" t="s">
        <v>1173</v>
      </c>
      <c r="J14" s="5" t="s">
        <v>2076</v>
      </c>
    </row>
    <row r="15" spans="1:10">
      <c r="A15" s="5">
        <v>14</v>
      </c>
      <c r="B15" s="5" t="s">
        <v>1112</v>
      </c>
      <c r="C15" s="5" t="s">
        <v>102</v>
      </c>
      <c r="D15" s="5" t="s">
        <v>1174</v>
      </c>
      <c r="E15" s="5" t="s">
        <v>1175</v>
      </c>
      <c r="F15" s="5" t="s">
        <v>1176</v>
      </c>
      <c r="G15" s="5" t="s">
        <v>1177</v>
      </c>
      <c r="H15" s="5" t="s">
        <v>1178</v>
      </c>
      <c r="J15" s="5" t="s">
        <v>2076</v>
      </c>
    </row>
    <row r="16" spans="1:10">
      <c r="A16" s="5">
        <v>15</v>
      </c>
      <c r="B16" s="5" t="s">
        <v>1112</v>
      </c>
      <c r="C16" s="5" t="s">
        <v>102</v>
      </c>
      <c r="D16" s="5" t="s">
        <v>1179</v>
      </c>
      <c r="E16" s="5" t="s">
        <v>1180</v>
      </c>
      <c r="F16" s="5" t="s">
        <v>1181</v>
      </c>
      <c r="G16" s="5" t="s">
        <v>1126</v>
      </c>
      <c r="H16" s="5" t="s">
        <v>1182</v>
      </c>
      <c r="J16" s="5" t="s">
        <v>2076</v>
      </c>
    </row>
    <row r="17" spans="1:10">
      <c r="A17" s="5">
        <v>16</v>
      </c>
      <c r="B17" s="5" t="s">
        <v>1112</v>
      </c>
      <c r="C17" s="5" t="s">
        <v>102</v>
      </c>
      <c r="D17" s="5" t="s">
        <v>1183</v>
      </c>
      <c r="E17" s="5" t="s">
        <v>1184</v>
      </c>
      <c r="F17" s="5" t="s">
        <v>1185</v>
      </c>
      <c r="G17" s="5" t="s">
        <v>1177</v>
      </c>
      <c r="H17" s="5" t="s">
        <v>1186</v>
      </c>
      <c r="J17" s="5" t="s">
        <v>2076</v>
      </c>
    </row>
    <row r="18" spans="1:10">
      <c r="A18" s="5">
        <v>17</v>
      </c>
      <c r="B18" s="5" t="s">
        <v>1112</v>
      </c>
      <c r="C18" s="5" t="s">
        <v>102</v>
      </c>
      <c r="D18" s="5" t="s">
        <v>1187</v>
      </c>
      <c r="E18" s="5" t="s">
        <v>1188</v>
      </c>
      <c r="F18" s="5" t="s">
        <v>1189</v>
      </c>
      <c r="G18" s="5" t="s">
        <v>1177</v>
      </c>
      <c r="H18" s="5" t="s">
        <v>1190</v>
      </c>
      <c r="J18" s="5" t="s">
        <v>2076</v>
      </c>
    </row>
    <row r="19" spans="1:10">
      <c r="A19" s="5">
        <v>18</v>
      </c>
      <c r="B19" s="5" t="s">
        <v>1112</v>
      </c>
      <c r="C19" s="5" t="s">
        <v>102</v>
      </c>
      <c r="D19" s="5" t="s">
        <v>1191</v>
      </c>
      <c r="E19" s="5" t="s">
        <v>1192</v>
      </c>
      <c r="F19" s="5" t="s">
        <v>1193</v>
      </c>
      <c r="G19" s="5" t="s">
        <v>1194</v>
      </c>
      <c r="H19" s="5" t="s">
        <v>1195</v>
      </c>
      <c r="J19" s="5" t="s">
        <v>2076</v>
      </c>
    </row>
    <row r="20" spans="1:10">
      <c r="A20" s="5">
        <v>19</v>
      </c>
      <c r="B20" s="5" t="s">
        <v>1112</v>
      </c>
      <c r="C20" s="5" t="s">
        <v>102</v>
      </c>
      <c r="D20" s="5" t="s">
        <v>1196</v>
      </c>
      <c r="E20" s="5" t="s">
        <v>1197</v>
      </c>
      <c r="F20" s="5" t="s">
        <v>1198</v>
      </c>
      <c r="G20" s="5" t="s">
        <v>1199</v>
      </c>
      <c r="J20" s="5" t="s">
        <v>2076</v>
      </c>
    </row>
    <row r="21" spans="1:10">
      <c r="A21" s="5">
        <v>20</v>
      </c>
      <c r="B21" s="5" t="s">
        <v>1112</v>
      </c>
      <c r="C21" s="5" t="s">
        <v>102</v>
      </c>
      <c r="D21" s="5" t="s">
        <v>1200</v>
      </c>
      <c r="E21" s="5" t="s">
        <v>1201</v>
      </c>
      <c r="F21" s="5" t="s">
        <v>1130</v>
      </c>
      <c r="G21" s="5" t="s">
        <v>1202</v>
      </c>
      <c r="H21" s="5" t="s">
        <v>1203</v>
      </c>
      <c r="J21" s="5" t="s">
        <v>2076</v>
      </c>
    </row>
    <row r="22" spans="1:10">
      <c r="A22" s="5">
        <v>21</v>
      </c>
      <c r="B22" s="5" t="s">
        <v>1112</v>
      </c>
      <c r="C22" s="5" t="s">
        <v>102</v>
      </c>
      <c r="D22" s="5" t="s">
        <v>1204</v>
      </c>
      <c r="E22" s="5" t="s">
        <v>1205</v>
      </c>
      <c r="F22" s="5" t="s">
        <v>1206</v>
      </c>
      <c r="G22" s="5" t="s">
        <v>1207</v>
      </c>
      <c r="H22" s="5" t="s">
        <v>1208</v>
      </c>
      <c r="J22" s="5" t="s">
        <v>2076</v>
      </c>
    </row>
    <row r="23" spans="1:10">
      <c r="A23" s="5">
        <v>22</v>
      </c>
      <c r="B23" s="5" t="s">
        <v>1112</v>
      </c>
      <c r="C23" s="5" t="s">
        <v>102</v>
      </c>
      <c r="D23" s="5" t="s">
        <v>1209</v>
      </c>
      <c r="E23" s="5" t="s">
        <v>1210</v>
      </c>
      <c r="F23" s="5" t="s">
        <v>1130</v>
      </c>
      <c r="G23" s="5" t="s">
        <v>1211</v>
      </c>
      <c r="H23" s="5" t="s">
        <v>1132</v>
      </c>
      <c r="J23" s="5" t="s">
        <v>2076</v>
      </c>
    </row>
    <row r="24" spans="1:10">
      <c r="A24" s="5">
        <v>23</v>
      </c>
      <c r="B24" s="5" t="s">
        <v>1112</v>
      </c>
      <c r="C24" s="5" t="s">
        <v>102</v>
      </c>
      <c r="D24" s="5" t="s">
        <v>1212</v>
      </c>
      <c r="E24" s="5" t="s">
        <v>1213</v>
      </c>
      <c r="F24" s="5" t="s">
        <v>1214</v>
      </c>
      <c r="G24" s="5" t="s">
        <v>1215</v>
      </c>
      <c r="H24" s="5" t="s">
        <v>1216</v>
      </c>
      <c r="J24" s="5" t="s">
        <v>2076</v>
      </c>
    </row>
    <row r="25" spans="1:10">
      <c r="A25" s="5">
        <v>24</v>
      </c>
      <c r="B25" s="5" t="s">
        <v>1112</v>
      </c>
      <c r="C25" s="5" t="s">
        <v>102</v>
      </c>
      <c r="D25" s="5" t="s">
        <v>1217</v>
      </c>
      <c r="E25" s="5" t="s">
        <v>1218</v>
      </c>
      <c r="F25" s="5" t="s">
        <v>1219</v>
      </c>
      <c r="G25" s="5" t="s">
        <v>1131</v>
      </c>
      <c r="H25" s="5" t="s">
        <v>1220</v>
      </c>
      <c r="J25" s="5" t="s">
        <v>2076</v>
      </c>
    </row>
    <row r="26" spans="1:10">
      <c r="A26" s="5">
        <v>25</v>
      </c>
      <c r="B26" s="5" t="s">
        <v>1112</v>
      </c>
      <c r="C26" s="5" t="s">
        <v>102</v>
      </c>
      <c r="D26" s="5" t="s">
        <v>1221</v>
      </c>
      <c r="E26" s="5" t="s">
        <v>1222</v>
      </c>
      <c r="F26" s="5" t="s">
        <v>1223</v>
      </c>
      <c r="G26" s="5" t="s">
        <v>1158</v>
      </c>
      <c r="H26" s="5" t="s">
        <v>1224</v>
      </c>
      <c r="J26" s="5" t="s">
        <v>2076</v>
      </c>
    </row>
    <row r="27" spans="1:10">
      <c r="A27" s="5">
        <v>26</v>
      </c>
      <c r="B27" s="5" t="s">
        <v>1112</v>
      </c>
      <c r="C27" s="5" t="s">
        <v>102</v>
      </c>
      <c r="D27" s="5" t="s">
        <v>1225</v>
      </c>
      <c r="E27" s="5" t="s">
        <v>1226</v>
      </c>
      <c r="F27" s="5" t="s">
        <v>1227</v>
      </c>
      <c r="G27" s="5" t="s">
        <v>1228</v>
      </c>
      <c r="H27" s="5" t="s">
        <v>1208</v>
      </c>
      <c r="J27" s="5" t="s">
        <v>2076</v>
      </c>
    </row>
    <row r="28" spans="1:10">
      <c r="A28" s="5">
        <v>27</v>
      </c>
      <c r="B28" s="5" t="s">
        <v>1112</v>
      </c>
      <c r="C28" s="5" t="s">
        <v>102</v>
      </c>
      <c r="D28" s="5" t="s">
        <v>1229</v>
      </c>
      <c r="E28" s="5" t="s">
        <v>1230</v>
      </c>
      <c r="F28" s="5" t="s">
        <v>1231</v>
      </c>
      <c r="G28" s="5" t="s">
        <v>1131</v>
      </c>
      <c r="H28" s="5" t="s">
        <v>1232</v>
      </c>
      <c r="J28" s="5" t="s">
        <v>2076</v>
      </c>
    </row>
    <row r="29" spans="1:10">
      <c r="A29" s="5">
        <v>28</v>
      </c>
      <c r="B29" s="5" t="s">
        <v>1112</v>
      </c>
      <c r="C29" s="5" t="s">
        <v>102</v>
      </c>
      <c r="D29" s="5" t="s">
        <v>1233</v>
      </c>
      <c r="E29" s="5" t="s">
        <v>1234</v>
      </c>
      <c r="F29" s="5" t="s">
        <v>1235</v>
      </c>
      <c r="G29" s="5" t="s">
        <v>1236</v>
      </c>
      <c r="J29" s="5" t="s">
        <v>2076</v>
      </c>
    </row>
    <row r="30" spans="1:10">
      <c r="A30" s="5">
        <v>29</v>
      </c>
      <c r="B30" s="5" t="s">
        <v>1112</v>
      </c>
      <c r="C30" s="5" t="s">
        <v>102</v>
      </c>
      <c r="D30" s="5" t="s">
        <v>1237</v>
      </c>
      <c r="E30" s="5" t="s">
        <v>1238</v>
      </c>
      <c r="F30" s="5" t="s">
        <v>1239</v>
      </c>
      <c r="G30" s="5" t="s">
        <v>1240</v>
      </c>
      <c r="H30" s="5" t="s">
        <v>1241</v>
      </c>
      <c r="J30" s="5" t="s">
        <v>2076</v>
      </c>
    </row>
    <row r="31" spans="1:10">
      <c r="A31" s="5">
        <v>30</v>
      </c>
      <c r="B31" s="5" t="s">
        <v>1112</v>
      </c>
      <c r="C31" s="5" t="s">
        <v>102</v>
      </c>
      <c r="D31" s="5" t="s">
        <v>1242</v>
      </c>
      <c r="E31" s="5" t="s">
        <v>1243</v>
      </c>
      <c r="F31" s="5" t="s">
        <v>1244</v>
      </c>
      <c r="G31" s="5" t="s">
        <v>1240</v>
      </c>
      <c r="H31" s="5" t="s">
        <v>1245</v>
      </c>
      <c r="J31" s="5" t="s">
        <v>2076</v>
      </c>
    </row>
    <row r="32" spans="1:10">
      <c r="A32" s="5">
        <v>31</v>
      </c>
      <c r="B32" s="5" t="s">
        <v>1112</v>
      </c>
      <c r="C32" s="5" t="s">
        <v>102</v>
      </c>
      <c r="D32" s="5" t="s">
        <v>1246</v>
      </c>
      <c r="E32" s="5" t="s">
        <v>1247</v>
      </c>
      <c r="F32" s="5" t="s">
        <v>1248</v>
      </c>
      <c r="G32" s="5" t="s">
        <v>1240</v>
      </c>
      <c r="H32" s="5" t="s">
        <v>1249</v>
      </c>
      <c r="J32" s="5" t="s">
        <v>2076</v>
      </c>
    </row>
    <row r="33" spans="1:10">
      <c r="A33" s="5">
        <v>32</v>
      </c>
      <c r="B33" s="5" t="s">
        <v>1112</v>
      </c>
      <c r="C33" s="5" t="s">
        <v>102</v>
      </c>
      <c r="D33" s="5" t="s">
        <v>1250</v>
      </c>
      <c r="E33" s="5" t="s">
        <v>1251</v>
      </c>
      <c r="F33" s="5" t="s">
        <v>1252</v>
      </c>
      <c r="G33" s="5" t="s">
        <v>1240</v>
      </c>
      <c r="J33" s="5" t="s">
        <v>2076</v>
      </c>
    </row>
    <row r="34" spans="1:10">
      <c r="A34" s="5">
        <v>33</v>
      </c>
      <c r="B34" s="5" t="s">
        <v>1112</v>
      </c>
      <c r="C34" s="5" t="s">
        <v>102</v>
      </c>
      <c r="D34" s="5" t="s">
        <v>1253</v>
      </c>
      <c r="E34" s="5" t="s">
        <v>1254</v>
      </c>
      <c r="F34" s="5" t="s">
        <v>1255</v>
      </c>
      <c r="G34" s="5" t="s">
        <v>1240</v>
      </c>
      <c r="H34" s="5" t="s">
        <v>1256</v>
      </c>
      <c r="J34" s="5" t="s">
        <v>2076</v>
      </c>
    </row>
    <row r="35" spans="1:10">
      <c r="A35" s="5">
        <v>34</v>
      </c>
      <c r="B35" s="5" t="s">
        <v>1112</v>
      </c>
      <c r="C35" s="5" t="s">
        <v>102</v>
      </c>
      <c r="D35" s="5" t="s">
        <v>1257</v>
      </c>
      <c r="E35" s="5" t="s">
        <v>1258</v>
      </c>
      <c r="F35" s="5" t="s">
        <v>1259</v>
      </c>
      <c r="G35" s="5" t="s">
        <v>1240</v>
      </c>
      <c r="H35" s="5" t="s">
        <v>1260</v>
      </c>
      <c r="J35" s="5" t="s">
        <v>2076</v>
      </c>
    </row>
    <row r="36" spans="1:10">
      <c r="A36" s="5">
        <v>35</v>
      </c>
      <c r="B36" s="5" t="s">
        <v>1112</v>
      </c>
      <c r="C36" s="5" t="s">
        <v>102</v>
      </c>
      <c r="D36" s="5" t="s">
        <v>1261</v>
      </c>
      <c r="E36" s="5" t="s">
        <v>1262</v>
      </c>
      <c r="F36" s="5" t="s">
        <v>1263</v>
      </c>
      <c r="G36" s="5" t="s">
        <v>1240</v>
      </c>
      <c r="H36" s="5" t="s">
        <v>1264</v>
      </c>
      <c r="J36" s="5" t="s">
        <v>2076</v>
      </c>
    </row>
    <row r="37" spans="1:10">
      <c r="A37" s="5">
        <v>36</v>
      </c>
      <c r="B37" s="5" t="s">
        <v>1112</v>
      </c>
      <c r="C37" s="5" t="s">
        <v>102</v>
      </c>
      <c r="D37" s="5" t="s">
        <v>1265</v>
      </c>
      <c r="E37" s="5" t="s">
        <v>1266</v>
      </c>
      <c r="F37" s="5" t="s">
        <v>1267</v>
      </c>
      <c r="G37" s="5" t="s">
        <v>1268</v>
      </c>
      <c r="H37" s="5" t="s">
        <v>1269</v>
      </c>
      <c r="J37" s="5" t="s">
        <v>2076</v>
      </c>
    </row>
    <row r="38" spans="1:10">
      <c r="A38" s="5">
        <v>37</v>
      </c>
      <c r="B38" s="5" t="s">
        <v>1112</v>
      </c>
      <c r="C38" s="5" t="s">
        <v>102</v>
      </c>
      <c r="D38" s="5" t="s">
        <v>1270</v>
      </c>
      <c r="E38" s="5" t="s">
        <v>1271</v>
      </c>
      <c r="F38" s="5" t="s">
        <v>1130</v>
      </c>
      <c r="G38" s="5" t="s">
        <v>1272</v>
      </c>
      <c r="H38" s="5" t="s">
        <v>1132</v>
      </c>
      <c r="J38" s="5" t="s">
        <v>2076</v>
      </c>
    </row>
    <row r="39" spans="1:10">
      <c r="A39" s="5">
        <v>38</v>
      </c>
      <c r="B39" s="5" t="s">
        <v>1112</v>
      </c>
      <c r="C39" s="5" t="s">
        <v>102</v>
      </c>
      <c r="D39" s="5" t="s">
        <v>1273</v>
      </c>
      <c r="E39" s="5" t="s">
        <v>1274</v>
      </c>
      <c r="F39" s="5" t="s">
        <v>1130</v>
      </c>
      <c r="G39" s="5" t="s">
        <v>1275</v>
      </c>
      <c r="H39" s="5" t="s">
        <v>1132</v>
      </c>
      <c r="J39" s="5" t="s">
        <v>2076</v>
      </c>
    </row>
    <row r="40" spans="1:10">
      <c r="A40" s="5">
        <v>39</v>
      </c>
      <c r="B40" s="5" t="s">
        <v>1112</v>
      </c>
      <c r="C40" s="5" t="s">
        <v>102</v>
      </c>
      <c r="D40" s="5" t="s">
        <v>1276</v>
      </c>
      <c r="E40" s="5" t="s">
        <v>1277</v>
      </c>
      <c r="F40" s="5" t="s">
        <v>1278</v>
      </c>
      <c r="G40" s="5" t="s">
        <v>1268</v>
      </c>
      <c r="H40" s="5" t="s">
        <v>1279</v>
      </c>
      <c r="J40" s="5" t="s">
        <v>2076</v>
      </c>
    </row>
    <row r="41" spans="1:10">
      <c r="A41" s="5">
        <v>40</v>
      </c>
      <c r="B41" s="5" t="s">
        <v>1112</v>
      </c>
      <c r="C41" s="5" t="s">
        <v>102</v>
      </c>
      <c r="D41" s="5" t="s">
        <v>1280</v>
      </c>
      <c r="E41" s="5" t="s">
        <v>1281</v>
      </c>
      <c r="F41" s="5" t="s">
        <v>1282</v>
      </c>
      <c r="G41" s="5" t="s">
        <v>1283</v>
      </c>
      <c r="H41" s="5" t="s">
        <v>1284</v>
      </c>
      <c r="J41" s="5" t="s">
        <v>2076</v>
      </c>
    </row>
    <row r="42" spans="1:10">
      <c r="A42" s="5">
        <v>41</v>
      </c>
      <c r="B42" s="5" t="s">
        <v>1112</v>
      </c>
      <c r="C42" s="5" t="s">
        <v>102</v>
      </c>
      <c r="D42" s="5" t="s">
        <v>1285</v>
      </c>
      <c r="E42" s="5" t="s">
        <v>1286</v>
      </c>
      <c r="F42" s="5" t="s">
        <v>1287</v>
      </c>
      <c r="G42" s="5" t="s">
        <v>1288</v>
      </c>
      <c r="H42" s="5" t="s">
        <v>1289</v>
      </c>
      <c r="J42" s="5" t="s">
        <v>2076</v>
      </c>
    </row>
    <row r="43" spans="1:10">
      <c r="A43" s="5">
        <v>42</v>
      </c>
      <c r="B43" s="5" t="s">
        <v>1112</v>
      </c>
      <c r="C43" s="5" t="s">
        <v>102</v>
      </c>
      <c r="D43" s="5" t="s">
        <v>1290</v>
      </c>
      <c r="E43" s="5" t="s">
        <v>1291</v>
      </c>
      <c r="F43" s="5" t="s">
        <v>1292</v>
      </c>
      <c r="G43" s="5" t="s">
        <v>1288</v>
      </c>
      <c r="H43" s="5" t="s">
        <v>1293</v>
      </c>
      <c r="J43" s="5" t="s">
        <v>2076</v>
      </c>
    </row>
    <row r="44" spans="1:10">
      <c r="A44" s="5">
        <v>43</v>
      </c>
      <c r="B44" s="5" t="s">
        <v>1112</v>
      </c>
      <c r="C44" s="5" t="s">
        <v>102</v>
      </c>
      <c r="D44" s="5" t="s">
        <v>1294</v>
      </c>
      <c r="E44" s="5" t="s">
        <v>1295</v>
      </c>
      <c r="F44" s="5" t="s">
        <v>1296</v>
      </c>
      <c r="G44" s="5" t="s">
        <v>1288</v>
      </c>
      <c r="H44" s="5" t="s">
        <v>1297</v>
      </c>
      <c r="J44" s="5" t="s">
        <v>2076</v>
      </c>
    </row>
    <row r="45" spans="1:10">
      <c r="A45" s="5">
        <v>44</v>
      </c>
      <c r="B45" s="5" t="s">
        <v>1112</v>
      </c>
      <c r="C45" s="5" t="s">
        <v>102</v>
      </c>
      <c r="D45" s="5" t="s">
        <v>1298</v>
      </c>
      <c r="E45" s="5" t="s">
        <v>1299</v>
      </c>
      <c r="F45" s="5" t="s">
        <v>1300</v>
      </c>
      <c r="G45" s="5" t="s">
        <v>1283</v>
      </c>
      <c r="H45" s="5" t="s">
        <v>1301</v>
      </c>
      <c r="J45" s="5" t="s">
        <v>2076</v>
      </c>
    </row>
    <row r="46" spans="1:10">
      <c r="A46" s="5">
        <v>45</v>
      </c>
      <c r="B46" s="5" t="s">
        <v>1112</v>
      </c>
      <c r="C46" s="5" t="s">
        <v>102</v>
      </c>
      <c r="D46" s="5" t="s">
        <v>1302</v>
      </c>
      <c r="E46" s="5" t="s">
        <v>1303</v>
      </c>
      <c r="F46" s="5" t="s">
        <v>1304</v>
      </c>
      <c r="G46" s="5" t="s">
        <v>1305</v>
      </c>
      <c r="J46" s="5" t="s">
        <v>2076</v>
      </c>
    </row>
    <row r="47" spans="1:10">
      <c r="A47" s="5">
        <v>46</v>
      </c>
      <c r="B47" s="5" t="s">
        <v>1112</v>
      </c>
      <c r="C47" s="5" t="s">
        <v>102</v>
      </c>
      <c r="D47" s="5" t="s">
        <v>1306</v>
      </c>
      <c r="E47" s="5" t="s">
        <v>1307</v>
      </c>
      <c r="F47" s="5" t="s">
        <v>1308</v>
      </c>
      <c r="G47" s="5" t="s">
        <v>1309</v>
      </c>
      <c r="H47" s="5" t="s">
        <v>1310</v>
      </c>
      <c r="J47" s="5" t="s">
        <v>2076</v>
      </c>
    </row>
    <row r="48" spans="1:10">
      <c r="A48" s="5">
        <v>47</v>
      </c>
      <c r="B48" s="5" t="s">
        <v>1112</v>
      </c>
      <c r="C48" s="5" t="s">
        <v>102</v>
      </c>
      <c r="D48" s="5" t="s">
        <v>1311</v>
      </c>
      <c r="E48" s="5" t="s">
        <v>1312</v>
      </c>
      <c r="F48" s="5" t="s">
        <v>1313</v>
      </c>
      <c r="G48" s="5" t="s">
        <v>1268</v>
      </c>
      <c r="H48" s="5" t="s">
        <v>1314</v>
      </c>
      <c r="J48" s="5" t="s">
        <v>2076</v>
      </c>
    </row>
    <row r="49" spans="1:10">
      <c r="A49" s="5">
        <v>48</v>
      </c>
      <c r="B49" s="5" t="s">
        <v>1112</v>
      </c>
      <c r="C49" s="5" t="s">
        <v>102</v>
      </c>
      <c r="D49" s="5" t="s">
        <v>1315</v>
      </c>
      <c r="E49" s="5" t="s">
        <v>1316</v>
      </c>
      <c r="F49" s="5" t="s">
        <v>1317</v>
      </c>
      <c r="G49" s="5" t="s">
        <v>1283</v>
      </c>
      <c r="H49" s="5" t="s">
        <v>1318</v>
      </c>
      <c r="J49" s="5" t="s">
        <v>2076</v>
      </c>
    </row>
    <row r="50" spans="1:10">
      <c r="A50" s="5">
        <v>49</v>
      </c>
      <c r="B50" s="5" t="s">
        <v>1112</v>
      </c>
      <c r="C50" s="5" t="s">
        <v>102</v>
      </c>
      <c r="D50" s="5" t="s">
        <v>1319</v>
      </c>
      <c r="E50" s="5" t="s">
        <v>1320</v>
      </c>
      <c r="F50" s="5" t="s">
        <v>1321</v>
      </c>
      <c r="G50" s="5" t="s">
        <v>1283</v>
      </c>
      <c r="H50" s="5" t="s">
        <v>1284</v>
      </c>
      <c r="J50" s="5" t="s">
        <v>2076</v>
      </c>
    </row>
    <row r="51" spans="1:10">
      <c r="A51" s="5">
        <v>50</v>
      </c>
      <c r="B51" s="5" t="s">
        <v>1112</v>
      </c>
      <c r="C51" s="5" t="s">
        <v>102</v>
      </c>
      <c r="D51" s="5" t="s">
        <v>1322</v>
      </c>
      <c r="E51" s="5" t="s">
        <v>1323</v>
      </c>
      <c r="F51" s="5" t="s">
        <v>1324</v>
      </c>
      <c r="G51" s="5" t="s">
        <v>1305</v>
      </c>
      <c r="H51" s="5" t="s">
        <v>1325</v>
      </c>
      <c r="J51" s="5" t="s">
        <v>2076</v>
      </c>
    </row>
    <row r="52" spans="1:10">
      <c r="A52" s="5">
        <v>51</v>
      </c>
      <c r="B52" s="5" t="s">
        <v>1112</v>
      </c>
      <c r="C52" s="5" t="s">
        <v>102</v>
      </c>
      <c r="D52" s="5" t="s">
        <v>1326</v>
      </c>
      <c r="E52" s="5" t="s">
        <v>1327</v>
      </c>
      <c r="F52" s="5" t="s">
        <v>1328</v>
      </c>
      <c r="G52" s="5" t="s">
        <v>1207</v>
      </c>
      <c r="H52" s="5" t="s">
        <v>1329</v>
      </c>
      <c r="J52" s="5" t="s">
        <v>2076</v>
      </c>
    </row>
    <row r="53" spans="1:10">
      <c r="A53" s="5">
        <v>52</v>
      </c>
      <c r="B53" s="5" t="s">
        <v>1112</v>
      </c>
      <c r="C53" s="5" t="s">
        <v>102</v>
      </c>
      <c r="D53" s="5" t="s">
        <v>1330</v>
      </c>
      <c r="E53" s="5" t="s">
        <v>1331</v>
      </c>
      <c r="F53" s="5" t="s">
        <v>1332</v>
      </c>
      <c r="G53" s="5" t="s">
        <v>1268</v>
      </c>
      <c r="J53" s="5" t="s">
        <v>2076</v>
      </c>
    </row>
    <row r="54" spans="1:10">
      <c r="A54" s="5">
        <v>53</v>
      </c>
      <c r="B54" s="5" t="s">
        <v>1112</v>
      </c>
      <c r="C54" s="5" t="s">
        <v>102</v>
      </c>
      <c r="D54" s="5" t="s">
        <v>1333</v>
      </c>
      <c r="E54" s="5" t="s">
        <v>1334</v>
      </c>
      <c r="F54" s="5" t="s">
        <v>1335</v>
      </c>
      <c r="G54" s="5" t="s">
        <v>1228</v>
      </c>
      <c r="H54" s="5" t="s">
        <v>1336</v>
      </c>
      <c r="J54" s="5" t="s">
        <v>2076</v>
      </c>
    </row>
    <row r="55" spans="1:10">
      <c r="A55" s="5">
        <v>54</v>
      </c>
      <c r="B55" s="5" t="s">
        <v>1112</v>
      </c>
      <c r="C55" s="5" t="s">
        <v>102</v>
      </c>
      <c r="D55" s="5" t="s">
        <v>1337</v>
      </c>
      <c r="E55" s="5" t="s">
        <v>1338</v>
      </c>
      <c r="F55" s="5" t="s">
        <v>1339</v>
      </c>
      <c r="G55" s="5" t="s">
        <v>1177</v>
      </c>
      <c r="H55" s="5" t="s">
        <v>1190</v>
      </c>
      <c r="J55" s="5" t="s">
        <v>2076</v>
      </c>
    </row>
    <row r="56" spans="1:10">
      <c r="A56" s="5">
        <v>55</v>
      </c>
      <c r="B56" s="5" t="s">
        <v>1112</v>
      </c>
      <c r="C56" s="5" t="s">
        <v>102</v>
      </c>
      <c r="D56" s="5" t="s">
        <v>1340</v>
      </c>
      <c r="E56" s="5" t="s">
        <v>1341</v>
      </c>
      <c r="F56" s="5" t="s">
        <v>1342</v>
      </c>
      <c r="G56" s="5" t="s">
        <v>1305</v>
      </c>
      <c r="H56" s="5" t="s">
        <v>1343</v>
      </c>
      <c r="J56" s="5" t="s">
        <v>2076</v>
      </c>
    </row>
    <row r="57" spans="1:10">
      <c r="A57" s="5">
        <v>56</v>
      </c>
      <c r="B57" s="5" t="s">
        <v>1112</v>
      </c>
      <c r="C57" s="5" t="s">
        <v>102</v>
      </c>
      <c r="D57" s="5" t="s">
        <v>1344</v>
      </c>
      <c r="E57" s="5" t="s">
        <v>1345</v>
      </c>
      <c r="F57" s="5" t="s">
        <v>1346</v>
      </c>
      <c r="G57" s="5" t="s">
        <v>1347</v>
      </c>
      <c r="H57" s="5" t="s">
        <v>1348</v>
      </c>
      <c r="J57" s="5" t="s">
        <v>2076</v>
      </c>
    </row>
    <row r="58" spans="1:10">
      <c r="A58" s="5">
        <v>57</v>
      </c>
      <c r="B58" s="5" t="s">
        <v>1112</v>
      </c>
      <c r="C58" s="5" t="s">
        <v>102</v>
      </c>
      <c r="D58" s="5" t="s">
        <v>1349</v>
      </c>
      <c r="E58" s="5" t="s">
        <v>1350</v>
      </c>
      <c r="F58" s="5" t="s">
        <v>1351</v>
      </c>
      <c r="G58" s="5" t="s">
        <v>1305</v>
      </c>
      <c r="H58" s="5" t="s">
        <v>1352</v>
      </c>
      <c r="J58" s="5" t="s">
        <v>2076</v>
      </c>
    </row>
    <row r="59" spans="1:10">
      <c r="A59" s="5">
        <v>58</v>
      </c>
      <c r="B59" s="5" t="s">
        <v>1112</v>
      </c>
      <c r="C59" s="5" t="s">
        <v>102</v>
      </c>
      <c r="D59" s="5" t="s">
        <v>1353</v>
      </c>
      <c r="E59" s="5" t="s">
        <v>1354</v>
      </c>
      <c r="F59" s="5" t="s">
        <v>1355</v>
      </c>
      <c r="G59" s="5" t="s">
        <v>1158</v>
      </c>
      <c r="H59" s="5" t="s">
        <v>1356</v>
      </c>
      <c r="J59" s="5" t="s">
        <v>2076</v>
      </c>
    </row>
    <row r="60" spans="1:10">
      <c r="A60" s="5">
        <v>59</v>
      </c>
      <c r="B60" s="5" t="s">
        <v>1112</v>
      </c>
      <c r="C60" s="5" t="s">
        <v>102</v>
      </c>
      <c r="D60" s="5" t="s">
        <v>1357</v>
      </c>
      <c r="E60" s="5" t="s">
        <v>1358</v>
      </c>
      <c r="F60" s="5" t="s">
        <v>1359</v>
      </c>
      <c r="G60" s="5" t="s">
        <v>1360</v>
      </c>
      <c r="H60" s="5" t="s">
        <v>1232</v>
      </c>
      <c r="J60" s="5" t="s">
        <v>2076</v>
      </c>
    </row>
    <row r="61" spans="1:10">
      <c r="A61" s="5">
        <v>60</v>
      </c>
      <c r="B61" s="5" t="s">
        <v>1112</v>
      </c>
      <c r="C61" s="5" t="s">
        <v>102</v>
      </c>
      <c r="D61" s="5" t="s">
        <v>1361</v>
      </c>
      <c r="E61" s="5" t="s">
        <v>1362</v>
      </c>
      <c r="F61" s="5" t="s">
        <v>1363</v>
      </c>
      <c r="G61" s="5" t="s">
        <v>1126</v>
      </c>
      <c r="H61" s="5" t="s">
        <v>1364</v>
      </c>
      <c r="J61" s="5" t="s">
        <v>2076</v>
      </c>
    </row>
    <row r="62" spans="1:10">
      <c r="A62" s="5">
        <v>61</v>
      </c>
      <c r="B62" s="5" t="s">
        <v>1112</v>
      </c>
      <c r="C62" s="5" t="s">
        <v>102</v>
      </c>
      <c r="D62" s="5" t="s">
        <v>1365</v>
      </c>
      <c r="E62" s="5" t="s">
        <v>1362</v>
      </c>
      <c r="F62" s="5" t="s">
        <v>1366</v>
      </c>
      <c r="G62" s="5" t="s">
        <v>1305</v>
      </c>
      <c r="H62" s="5" t="s">
        <v>1367</v>
      </c>
      <c r="J62" s="5" t="s">
        <v>2076</v>
      </c>
    </row>
    <row r="63" spans="1:10">
      <c r="A63" s="5">
        <v>62</v>
      </c>
      <c r="B63" s="5" t="s">
        <v>1112</v>
      </c>
      <c r="C63" s="5" t="s">
        <v>102</v>
      </c>
      <c r="D63" s="5" t="s">
        <v>1368</v>
      </c>
      <c r="E63" s="5" t="s">
        <v>1369</v>
      </c>
      <c r="F63" s="5" t="s">
        <v>1370</v>
      </c>
      <c r="G63" s="5" t="s">
        <v>1347</v>
      </c>
      <c r="H63" s="5" t="s">
        <v>1348</v>
      </c>
      <c r="J63" s="5" t="s">
        <v>2076</v>
      </c>
    </row>
    <row r="64" spans="1:10">
      <c r="A64" s="5">
        <v>63</v>
      </c>
      <c r="B64" s="5" t="s">
        <v>1112</v>
      </c>
      <c r="C64" s="5" t="s">
        <v>102</v>
      </c>
      <c r="D64" s="5" t="s">
        <v>1371</v>
      </c>
      <c r="E64" s="5" t="s">
        <v>1372</v>
      </c>
      <c r="F64" s="5" t="s">
        <v>1373</v>
      </c>
      <c r="G64" s="5" t="s">
        <v>1305</v>
      </c>
      <c r="H64" s="5" t="s">
        <v>1374</v>
      </c>
      <c r="J64" s="5" t="s">
        <v>2076</v>
      </c>
    </row>
    <row r="65" spans="1:10">
      <c r="A65" s="5">
        <v>64</v>
      </c>
      <c r="B65" s="5" t="s">
        <v>1112</v>
      </c>
      <c r="C65" s="5" t="s">
        <v>102</v>
      </c>
      <c r="D65" s="5" t="s">
        <v>1375</v>
      </c>
      <c r="E65" s="5" t="s">
        <v>1376</v>
      </c>
      <c r="F65" s="5" t="s">
        <v>1377</v>
      </c>
      <c r="G65" s="5" t="s">
        <v>1207</v>
      </c>
      <c r="H65" s="5" t="s">
        <v>1378</v>
      </c>
      <c r="J65" s="5" t="s">
        <v>2076</v>
      </c>
    </row>
    <row r="66" spans="1:10">
      <c r="A66" s="5">
        <v>65</v>
      </c>
      <c r="B66" s="5" t="s">
        <v>1112</v>
      </c>
      <c r="C66" s="5" t="s">
        <v>102</v>
      </c>
      <c r="D66" s="5" t="s">
        <v>1379</v>
      </c>
      <c r="E66" s="5" t="s">
        <v>1380</v>
      </c>
      <c r="F66" s="5" t="s">
        <v>1381</v>
      </c>
      <c r="G66" s="5" t="s">
        <v>1347</v>
      </c>
      <c r="H66" s="5" t="s">
        <v>1348</v>
      </c>
      <c r="J66" s="5" t="s">
        <v>2076</v>
      </c>
    </row>
    <row r="67" spans="1:10">
      <c r="A67" s="5">
        <v>66</v>
      </c>
      <c r="B67" s="5" t="s">
        <v>1112</v>
      </c>
      <c r="C67" s="5" t="s">
        <v>102</v>
      </c>
      <c r="D67" s="5" t="s">
        <v>1382</v>
      </c>
      <c r="E67" s="5" t="s">
        <v>1383</v>
      </c>
      <c r="F67" s="5" t="s">
        <v>1384</v>
      </c>
      <c r="G67" s="5" t="s">
        <v>1309</v>
      </c>
      <c r="H67" s="5" t="s">
        <v>1385</v>
      </c>
      <c r="J67" s="5" t="s">
        <v>2076</v>
      </c>
    </row>
    <row r="68" spans="1:10">
      <c r="A68" s="5">
        <v>67</v>
      </c>
      <c r="B68" s="5" t="s">
        <v>1112</v>
      </c>
      <c r="C68" s="5" t="s">
        <v>102</v>
      </c>
      <c r="D68" s="5" t="s">
        <v>1386</v>
      </c>
      <c r="E68" s="5" t="s">
        <v>1387</v>
      </c>
      <c r="F68" s="5" t="s">
        <v>1388</v>
      </c>
      <c r="G68" s="5" t="s">
        <v>1389</v>
      </c>
      <c r="H68" s="5" t="s">
        <v>1301</v>
      </c>
      <c r="J68" s="5" t="s">
        <v>2076</v>
      </c>
    </row>
    <row r="69" spans="1:10">
      <c r="A69" s="5">
        <v>68</v>
      </c>
      <c r="B69" s="5" t="s">
        <v>1112</v>
      </c>
      <c r="C69" s="5" t="s">
        <v>102</v>
      </c>
      <c r="D69" s="5" t="s">
        <v>1390</v>
      </c>
      <c r="E69" s="5" t="s">
        <v>1391</v>
      </c>
      <c r="F69" s="5" t="s">
        <v>1392</v>
      </c>
      <c r="G69" s="5" t="s">
        <v>1305</v>
      </c>
      <c r="H69" s="5" t="s">
        <v>1393</v>
      </c>
      <c r="J69" s="5" t="s">
        <v>2076</v>
      </c>
    </row>
    <row r="70" spans="1:10">
      <c r="A70" s="5">
        <v>69</v>
      </c>
      <c r="B70" s="5" t="s">
        <v>1112</v>
      </c>
      <c r="C70" s="5" t="s">
        <v>102</v>
      </c>
      <c r="D70" s="5" t="s">
        <v>1394</v>
      </c>
      <c r="E70" s="5" t="s">
        <v>1395</v>
      </c>
      <c r="F70" s="5" t="s">
        <v>1396</v>
      </c>
      <c r="G70" s="5" t="s">
        <v>1168</v>
      </c>
      <c r="H70" s="5" t="s">
        <v>1397</v>
      </c>
      <c r="J70" s="5" t="s">
        <v>2076</v>
      </c>
    </row>
    <row r="71" spans="1:10">
      <c r="A71" s="5">
        <v>70</v>
      </c>
      <c r="B71" s="5" t="s">
        <v>1112</v>
      </c>
      <c r="C71" s="5" t="s">
        <v>102</v>
      </c>
      <c r="D71" s="5" t="s">
        <v>1398</v>
      </c>
      <c r="E71" s="5" t="s">
        <v>1399</v>
      </c>
      <c r="F71" s="5" t="s">
        <v>1400</v>
      </c>
      <c r="G71" s="5" t="s">
        <v>1207</v>
      </c>
      <c r="H71" s="5" t="s">
        <v>1401</v>
      </c>
      <c r="J71" s="5" t="s">
        <v>2076</v>
      </c>
    </row>
    <row r="72" spans="1:10">
      <c r="A72" s="5">
        <v>71</v>
      </c>
      <c r="B72" s="5" t="s">
        <v>1112</v>
      </c>
      <c r="C72" s="5" t="s">
        <v>102</v>
      </c>
      <c r="D72" s="5" t="s">
        <v>1402</v>
      </c>
      <c r="E72" s="5" t="s">
        <v>1403</v>
      </c>
      <c r="F72" s="5" t="s">
        <v>1404</v>
      </c>
      <c r="G72" s="5" t="s">
        <v>1405</v>
      </c>
      <c r="H72" s="5" t="s">
        <v>1406</v>
      </c>
      <c r="J72" s="5" t="s">
        <v>2076</v>
      </c>
    </row>
    <row r="73" spans="1:10">
      <c r="A73" s="5">
        <v>72</v>
      </c>
      <c r="B73" s="5" t="s">
        <v>1112</v>
      </c>
      <c r="C73" s="5" t="s">
        <v>102</v>
      </c>
      <c r="D73" s="5" t="s">
        <v>1407</v>
      </c>
      <c r="E73" s="5" t="s">
        <v>1408</v>
      </c>
      <c r="F73" s="5" t="s">
        <v>1409</v>
      </c>
      <c r="G73" s="5" t="s">
        <v>1410</v>
      </c>
      <c r="H73" s="5" t="s">
        <v>1411</v>
      </c>
      <c r="J73" s="5" t="s">
        <v>2076</v>
      </c>
    </row>
    <row r="74" spans="1:10">
      <c r="A74" s="5">
        <v>73</v>
      </c>
      <c r="B74" s="5" t="s">
        <v>1112</v>
      </c>
      <c r="C74" s="5" t="s">
        <v>102</v>
      </c>
      <c r="D74" s="5" t="s">
        <v>1412</v>
      </c>
      <c r="E74" s="5" t="s">
        <v>1413</v>
      </c>
      <c r="F74" s="5" t="s">
        <v>1414</v>
      </c>
      <c r="G74" s="5" t="s">
        <v>1207</v>
      </c>
      <c r="H74" s="5" t="s">
        <v>1415</v>
      </c>
      <c r="J74" s="5" t="s">
        <v>2076</v>
      </c>
    </row>
    <row r="75" spans="1:10">
      <c r="A75" s="5">
        <v>74</v>
      </c>
      <c r="B75" s="5" t="s">
        <v>1112</v>
      </c>
      <c r="C75" s="5" t="s">
        <v>102</v>
      </c>
      <c r="D75" s="5" t="s">
        <v>1416</v>
      </c>
      <c r="E75" s="5" t="s">
        <v>1417</v>
      </c>
      <c r="F75" s="5" t="s">
        <v>1418</v>
      </c>
      <c r="G75" s="5" t="s">
        <v>1215</v>
      </c>
      <c r="H75" s="5" t="s">
        <v>1419</v>
      </c>
      <c r="J75" s="5" t="s">
        <v>2076</v>
      </c>
    </row>
    <row r="76" spans="1:10">
      <c r="A76" s="5">
        <v>75</v>
      </c>
      <c r="B76" s="5" t="s">
        <v>1112</v>
      </c>
      <c r="C76" s="5" t="s">
        <v>102</v>
      </c>
      <c r="D76" s="5" t="s">
        <v>1420</v>
      </c>
      <c r="E76" s="5" t="s">
        <v>1421</v>
      </c>
      <c r="F76" s="5" t="s">
        <v>1422</v>
      </c>
      <c r="G76" s="5" t="s">
        <v>1215</v>
      </c>
      <c r="H76" s="5" t="s">
        <v>1419</v>
      </c>
      <c r="J76" s="5" t="s">
        <v>2076</v>
      </c>
    </row>
    <row r="77" spans="1:10">
      <c r="A77" s="5">
        <v>76</v>
      </c>
      <c r="B77" s="5" t="s">
        <v>1112</v>
      </c>
      <c r="C77" s="5" t="s">
        <v>102</v>
      </c>
      <c r="D77" s="5" t="s">
        <v>1423</v>
      </c>
      <c r="E77" s="5" t="s">
        <v>1424</v>
      </c>
      <c r="F77" s="5" t="s">
        <v>1425</v>
      </c>
      <c r="G77" s="5" t="s">
        <v>1215</v>
      </c>
      <c r="H77" s="5" t="s">
        <v>1426</v>
      </c>
      <c r="J77" s="5" t="s">
        <v>2076</v>
      </c>
    </row>
    <row r="78" spans="1:10">
      <c r="A78" s="5">
        <v>77</v>
      </c>
      <c r="B78" s="5" t="s">
        <v>1112</v>
      </c>
      <c r="C78" s="5" t="s">
        <v>102</v>
      </c>
      <c r="D78" s="5" t="s">
        <v>1427</v>
      </c>
      <c r="E78" s="5" t="s">
        <v>1428</v>
      </c>
      <c r="F78" s="5" t="s">
        <v>1429</v>
      </c>
      <c r="G78" s="5" t="s">
        <v>1215</v>
      </c>
      <c r="H78" s="5" t="s">
        <v>1430</v>
      </c>
      <c r="J78" s="5" t="s">
        <v>2076</v>
      </c>
    </row>
    <row r="79" spans="1:10">
      <c r="A79" s="5">
        <v>78</v>
      </c>
      <c r="B79" s="5" t="s">
        <v>1112</v>
      </c>
      <c r="C79" s="5" t="s">
        <v>102</v>
      </c>
      <c r="D79" s="5" t="s">
        <v>1431</v>
      </c>
      <c r="E79" s="5" t="s">
        <v>1432</v>
      </c>
      <c r="F79" s="5" t="s">
        <v>1433</v>
      </c>
      <c r="G79" s="5" t="s">
        <v>1215</v>
      </c>
      <c r="H79" s="5" t="s">
        <v>1426</v>
      </c>
      <c r="J79" s="5" t="s">
        <v>2076</v>
      </c>
    </row>
    <row r="80" spans="1:10">
      <c r="A80" s="5">
        <v>79</v>
      </c>
      <c r="B80" s="5" t="s">
        <v>1112</v>
      </c>
      <c r="C80" s="5" t="s">
        <v>102</v>
      </c>
      <c r="D80" s="5" t="s">
        <v>1434</v>
      </c>
      <c r="E80" s="5" t="s">
        <v>1435</v>
      </c>
      <c r="F80" s="5" t="s">
        <v>1436</v>
      </c>
      <c r="G80" s="5" t="s">
        <v>1215</v>
      </c>
      <c r="J80" s="5" t="s">
        <v>2076</v>
      </c>
    </row>
    <row r="81" spans="1:10">
      <c r="A81" s="5">
        <v>80</v>
      </c>
      <c r="B81" s="5" t="s">
        <v>1112</v>
      </c>
      <c r="C81" s="5" t="s">
        <v>102</v>
      </c>
      <c r="D81" s="5" t="s">
        <v>1437</v>
      </c>
      <c r="E81" s="5" t="s">
        <v>1438</v>
      </c>
      <c r="F81" s="5" t="s">
        <v>1193</v>
      </c>
      <c r="G81" s="5" t="s">
        <v>1168</v>
      </c>
      <c r="J81" s="5" t="s">
        <v>2076</v>
      </c>
    </row>
    <row r="82" spans="1:10">
      <c r="A82" s="5">
        <v>81</v>
      </c>
      <c r="B82" s="5" t="s">
        <v>1112</v>
      </c>
      <c r="C82" s="5" t="s">
        <v>102</v>
      </c>
      <c r="D82" s="5" t="s">
        <v>1439</v>
      </c>
      <c r="E82" s="5" t="s">
        <v>1440</v>
      </c>
      <c r="F82" s="5" t="s">
        <v>1130</v>
      </c>
      <c r="G82" s="5" t="s">
        <v>1441</v>
      </c>
      <c r="H82" s="5" t="s">
        <v>1132</v>
      </c>
      <c r="J82" s="5" t="s">
        <v>2076</v>
      </c>
    </row>
    <row r="83" spans="1:10">
      <c r="A83" s="5">
        <v>82</v>
      </c>
      <c r="B83" s="5" t="s">
        <v>1112</v>
      </c>
      <c r="C83" s="5" t="s">
        <v>102</v>
      </c>
      <c r="D83" s="5" t="s">
        <v>1442</v>
      </c>
      <c r="E83" s="5" t="s">
        <v>1443</v>
      </c>
      <c r="F83" s="5" t="s">
        <v>1130</v>
      </c>
      <c r="G83" s="5" t="s">
        <v>1444</v>
      </c>
      <c r="H83" s="5" t="s">
        <v>1203</v>
      </c>
      <c r="J83" s="5" t="s">
        <v>2076</v>
      </c>
    </row>
    <row r="84" spans="1:10">
      <c r="A84" s="5">
        <v>83</v>
      </c>
      <c r="B84" s="5" t="s">
        <v>1112</v>
      </c>
      <c r="C84" s="5" t="s">
        <v>102</v>
      </c>
      <c r="D84" s="5" t="s">
        <v>1445</v>
      </c>
      <c r="E84" s="5" t="s">
        <v>1446</v>
      </c>
      <c r="F84" s="5" t="s">
        <v>1447</v>
      </c>
      <c r="G84" s="5" t="s">
        <v>1131</v>
      </c>
      <c r="H84" s="5" t="s">
        <v>1448</v>
      </c>
      <c r="J84" s="5" t="s">
        <v>2076</v>
      </c>
    </row>
    <row r="85" spans="1:10">
      <c r="A85" s="5">
        <v>84</v>
      </c>
      <c r="B85" s="5" t="s">
        <v>1112</v>
      </c>
      <c r="C85" s="5" t="s">
        <v>102</v>
      </c>
      <c r="D85" s="5" t="s">
        <v>1449</v>
      </c>
      <c r="E85" s="5" t="s">
        <v>1450</v>
      </c>
      <c r="F85" s="5" t="s">
        <v>1193</v>
      </c>
      <c r="G85" s="5" t="s">
        <v>1451</v>
      </c>
      <c r="J85" s="5" t="s">
        <v>2076</v>
      </c>
    </row>
    <row r="86" spans="1:10">
      <c r="A86" s="5">
        <v>85</v>
      </c>
      <c r="B86" s="5" t="s">
        <v>1112</v>
      </c>
      <c r="C86" s="5" t="s">
        <v>102</v>
      </c>
      <c r="D86" s="5" t="s">
        <v>1452</v>
      </c>
      <c r="E86" s="5" t="s">
        <v>1453</v>
      </c>
      <c r="F86" s="5" t="s">
        <v>1193</v>
      </c>
      <c r="G86" s="5" t="s">
        <v>1309</v>
      </c>
      <c r="J86" s="5" t="s">
        <v>2076</v>
      </c>
    </row>
    <row r="87" spans="1:10">
      <c r="A87" s="5">
        <v>86</v>
      </c>
      <c r="B87" s="5" t="s">
        <v>1112</v>
      </c>
      <c r="C87" s="5" t="s">
        <v>102</v>
      </c>
      <c r="D87" s="5" t="s">
        <v>1454</v>
      </c>
      <c r="E87" s="5" t="s">
        <v>1455</v>
      </c>
      <c r="F87" s="5" t="s">
        <v>1456</v>
      </c>
      <c r="G87" s="5" t="s">
        <v>1131</v>
      </c>
      <c r="H87" s="5" t="s">
        <v>1457</v>
      </c>
      <c r="J87" s="5" t="s">
        <v>2076</v>
      </c>
    </row>
    <row r="88" spans="1:10">
      <c r="A88" s="5">
        <v>87</v>
      </c>
      <c r="B88" s="5" t="s">
        <v>1112</v>
      </c>
      <c r="C88" s="5" t="s">
        <v>102</v>
      </c>
      <c r="D88" s="5" t="s">
        <v>1458</v>
      </c>
      <c r="E88" s="5" t="s">
        <v>1459</v>
      </c>
      <c r="F88" s="5" t="s">
        <v>1460</v>
      </c>
      <c r="G88" s="5" t="s">
        <v>1305</v>
      </c>
      <c r="H88" s="5" t="s">
        <v>1461</v>
      </c>
      <c r="J88" s="5" t="s">
        <v>2076</v>
      </c>
    </row>
    <row r="89" spans="1:10">
      <c r="A89" s="5">
        <v>88</v>
      </c>
      <c r="B89" s="5" t="s">
        <v>1112</v>
      </c>
      <c r="C89" s="5" t="s">
        <v>102</v>
      </c>
      <c r="D89" s="5" t="s">
        <v>1462</v>
      </c>
      <c r="E89" s="5" t="s">
        <v>1463</v>
      </c>
      <c r="F89" s="5" t="s">
        <v>1464</v>
      </c>
      <c r="G89" s="5" t="s">
        <v>1131</v>
      </c>
      <c r="H89" s="5" t="s">
        <v>1465</v>
      </c>
      <c r="J89" s="5" t="s">
        <v>2076</v>
      </c>
    </row>
    <row r="90" spans="1:10">
      <c r="A90" s="5">
        <v>89</v>
      </c>
      <c r="B90" s="5" t="s">
        <v>1112</v>
      </c>
      <c r="C90" s="5" t="s">
        <v>102</v>
      </c>
      <c r="D90" s="5" t="s">
        <v>1466</v>
      </c>
      <c r="E90" s="5" t="s">
        <v>1467</v>
      </c>
      <c r="F90" s="5" t="s">
        <v>1468</v>
      </c>
      <c r="G90" s="5" t="s">
        <v>1131</v>
      </c>
      <c r="H90" s="5" t="s">
        <v>1469</v>
      </c>
      <c r="J90" s="5" t="s">
        <v>2076</v>
      </c>
    </row>
    <row r="91" spans="1:10">
      <c r="A91" s="5">
        <v>90</v>
      </c>
      <c r="B91" s="5" t="s">
        <v>1112</v>
      </c>
      <c r="C91" s="5" t="s">
        <v>102</v>
      </c>
      <c r="D91" s="5" t="s">
        <v>1470</v>
      </c>
      <c r="E91" s="5" t="s">
        <v>1471</v>
      </c>
      <c r="F91" s="5" t="s">
        <v>1472</v>
      </c>
      <c r="G91" s="5" t="s">
        <v>1347</v>
      </c>
      <c r="H91" s="5" t="s">
        <v>1473</v>
      </c>
      <c r="J91" s="5" t="s">
        <v>2076</v>
      </c>
    </row>
    <row r="92" spans="1:10">
      <c r="A92" s="5">
        <v>91</v>
      </c>
      <c r="B92" s="5" t="s">
        <v>1112</v>
      </c>
      <c r="C92" s="5" t="s">
        <v>102</v>
      </c>
      <c r="D92" s="5" t="s">
        <v>1474</v>
      </c>
      <c r="E92" s="5" t="s">
        <v>1475</v>
      </c>
      <c r="F92" s="5" t="s">
        <v>1476</v>
      </c>
      <c r="G92" s="5" t="s">
        <v>1477</v>
      </c>
      <c r="H92" s="5" t="s">
        <v>1478</v>
      </c>
      <c r="J92" s="5" t="s">
        <v>2076</v>
      </c>
    </row>
    <row r="93" spans="1:10">
      <c r="A93" s="5">
        <v>92</v>
      </c>
      <c r="B93" s="5" t="s">
        <v>1112</v>
      </c>
      <c r="C93" s="5" t="s">
        <v>102</v>
      </c>
      <c r="D93" s="5" t="s">
        <v>1479</v>
      </c>
      <c r="E93" s="5" t="s">
        <v>1480</v>
      </c>
      <c r="F93" s="5" t="s">
        <v>1481</v>
      </c>
      <c r="G93" s="5" t="s">
        <v>1207</v>
      </c>
      <c r="H93" s="5" t="s">
        <v>1482</v>
      </c>
      <c r="J93" s="5" t="s">
        <v>2076</v>
      </c>
    </row>
    <row r="94" spans="1:10">
      <c r="A94" s="5">
        <v>93</v>
      </c>
      <c r="B94" s="5" t="s">
        <v>1112</v>
      </c>
      <c r="C94" s="5" t="s">
        <v>102</v>
      </c>
      <c r="D94" s="5" t="s">
        <v>1483</v>
      </c>
      <c r="E94" s="5" t="s">
        <v>1484</v>
      </c>
      <c r="F94" s="5" t="s">
        <v>1485</v>
      </c>
      <c r="G94" s="5" t="s">
        <v>1207</v>
      </c>
      <c r="H94" s="5" t="s">
        <v>1486</v>
      </c>
      <c r="J94" s="5" t="s">
        <v>2076</v>
      </c>
    </row>
    <row r="95" spans="1:10">
      <c r="A95" s="5">
        <v>94</v>
      </c>
      <c r="B95" s="5" t="s">
        <v>1112</v>
      </c>
      <c r="C95" s="5" t="s">
        <v>102</v>
      </c>
      <c r="D95" s="5" t="s">
        <v>1487</v>
      </c>
      <c r="E95" s="5" t="s">
        <v>1488</v>
      </c>
      <c r="F95" s="5" t="s">
        <v>1489</v>
      </c>
      <c r="G95" s="5" t="s">
        <v>1410</v>
      </c>
      <c r="H95" s="5" t="s">
        <v>1490</v>
      </c>
      <c r="J95" s="5" t="s">
        <v>2076</v>
      </c>
    </row>
    <row r="96" spans="1:10">
      <c r="A96" s="5">
        <v>95</v>
      </c>
      <c r="B96" s="5" t="s">
        <v>1112</v>
      </c>
      <c r="C96" s="5" t="s">
        <v>102</v>
      </c>
      <c r="D96" s="5" t="s">
        <v>1491</v>
      </c>
      <c r="E96" s="5" t="s">
        <v>1492</v>
      </c>
      <c r="F96" s="5" t="s">
        <v>1493</v>
      </c>
      <c r="G96" s="5" t="s">
        <v>1207</v>
      </c>
      <c r="H96" s="5" t="s">
        <v>1494</v>
      </c>
      <c r="J96" s="5" t="s">
        <v>2076</v>
      </c>
    </row>
    <row r="97" spans="1:10">
      <c r="A97" s="5">
        <v>96</v>
      </c>
      <c r="B97" s="5" t="s">
        <v>1112</v>
      </c>
      <c r="C97" s="5" t="s">
        <v>102</v>
      </c>
      <c r="D97" s="5" t="s">
        <v>1495</v>
      </c>
      <c r="E97" s="5" t="s">
        <v>1496</v>
      </c>
      <c r="F97" s="5" t="s">
        <v>1497</v>
      </c>
      <c r="G97" s="5" t="s">
        <v>1207</v>
      </c>
      <c r="H97" s="5" t="s">
        <v>1498</v>
      </c>
      <c r="J97" s="5" t="s">
        <v>2076</v>
      </c>
    </row>
    <row r="98" spans="1:10">
      <c r="A98" s="5">
        <v>97</v>
      </c>
      <c r="B98" s="5" t="s">
        <v>1112</v>
      </c>
      <c r="C98" s="5" t="s">
        <v>102</v>
      </c>
      <c r="D98" s="5" t="s">
        <v>1499</v>
      </c>
      <c r="E98" s="5" t="s">
        <v>1500</v>
      </c>
      <c r="F98" s="5" t="s">
        <v>1501</v>
      </c>
      <c r="G98" s="5" t="s">
        <v>1207</v>
      </c>
      <c r="H98" s="5" t="s">
        <v>1502</v>
      </c>
      <c r="J98" s="5" t="s">
        <v>2076</v>
      </c>
    </row>
    <row r="99" spans="1:10">
      <c r="A99" s="5">
        <v>98</v>
      </c>
      <c r="B99" s="5" t="s">
        <v>1112</v>
      </c>
      <c r="C99" s="5" t="s">
        <v>102</v>
      </c>
      <c r="D99" s="5" t="s">
        <v>1503</v>
      </c>
      <c r="E99" s="5" t="s">
        <v>1504</v>
      </c>
      <c r="F99" s="5" t="s">
        <v>1505</v>
      </c>
      <c r="G99" s="5" t="s">
        <v>1506</v>
      </c>
      <c r="H99" s="5" t="s">
        <v>1507</v>
      </c>
      <c r="J99" s="5" t="s">
        <v>2076</v>
      </c>
    </row>
    <row r="100" spans="1:10">
      <c r="A100" s="5">
        <v>99</v>
      </c>
      <c r="B100" s="5" t="s">
        <v>1112</v>
      </c>
      <c r="C100" s="5" t="s">
        <v>102</v>
      </c>
      <c r="D100" s="5" t="s">
        <v>1508</v>
      </c>
      <c r="E100" s="5" t="s">
        <v>1509</v>
      </c>
      <c r="F100" s="5" t="s">
        <v>1510</v>
      </c>
      <c r="G100" s="5" t="s">
        <v>1477</v>
      </c>
      <c r="H100" s="5" t="s">
        <v>1511</v>
      </c>
      <c r="J100" s="5" t="s">
        <v>2076</v>
      </c>
    </row>
    <row r="101" spans="1:10">
      <c r="A101" s="5">
        <v>100</v>
      </c>
      <c r="B101" s="5" t="s">
        <v>1112</v>
      </c>
      <c r="C101" s="5" t="s">
        <v>102</v>
      </c>
      <c r="D101" s="5" t="s">
        <v>1512</v>
      </c>
      <c r="E101" s="5" t="s">
        <v>1513</v>
      </c>
      <c r="F101" s="5" t="s">
        <v>1514</v>
      </c>
      <c r="G101" s="5" t="s">
        <v>1158</v>
      </c>
      <c r="H101" s="5" t="s">
        <v>1515</v>
      </c>
      <c r="J101" s="5" t="s">
        <v>2076</v>
      </c>
    </row>
    <row r="102" spans="1:10">
      <c r="A102" s="5">
        <v>101</v>
      </c>
      <c r="B102" s="5" t="s">
        <v>1112</v>
      </c>
      <c r="C102" s="5" t="s">
        <v>102</v>
      </c>
      <c r="D102" s="5" t="s">
        <v>1516</v>
      </c>
      <c r="E102" s="5" t="s">
        <v>1517</v>
      </c>
      <c r="F102" s="5" t="s">
        <v>1518</v>
      </c>
      <c r="G102" s="5" t="s">
        <v>1347</v>
      </c>
      <c r="H102" s="5" t="s">
        <v>1519</v>
      </c>
      <c r="J102" s="5" t="s">
        <v>2076</v>
      </c>
    </row>
    <row r="103" spans="1:10">
      <c r="A103" s="5">
        <v>102</v>
      </c>
      <c r="B103" s="5" t="s">
        <v>1112</v>
      </c>
      <c r="C103" s="5" t="s">
        <v>102</v>
      </c>
      <c r="D103" s="5" t="s">
        <v>1520</v>
      </c>
      <c r="E103" s="5" t="s">
        <v>1521</v>
      </c>
      <c r="F103" s="5" t="s">
        <v>1522</v>
      </c>
      <c r="G103" s="5" t="s">
        <v>1131</v>
      </c>
      <c r="H103" s="5" t="s">
        <v>1523</v>
      </c>
      <c r="J103" s="5" t="s">
        <v>2076</v>
      </c>
    </row>
    <row r="104" spans="1:10">
      <c r="A104" s="5">
        <v>103</v>
      </c>
      <c r="B104" s="5" t="s">
        <v>1112</v>
      </c>
      <c r="C104" s="5" t="s">
        <v>102</v>
      </c>
      <c r="D104" s="5" t="s">
        <v>1524</v>
      </c>
      <c r="E104" s="5" t="s">
        <v>1525</v>
      </c>
      <c r="F104" s="5" t="s">
        <v>1526</v>
      </c>
      <c r="G104" s="5" t="s">
        <v>1527</v>
      </c>
      <c r="H104" s="5" t="s">
        <v>1528</v>
      </c>
      <c r="J104" s="5" t="s">
        <v>2076</v>
      </c>
    </row>
    <row r="105" spans="1:10">
      <c r="A105" s="5">
        <v>104</v>
      </c>
      <c r="B105" s="5" t="s">
        <v>1112</v>
      </c>
      <c r="C105" s="5" t="s">
        <v>102</v>
      </c>
      <c r="D105" s="5" t="s">
        <v>1529</v>
      </c>
      <c r="E105" s="5" t="s">
        <v>1530</v>
      </c>
      <c r="F105" s="5" t="s">
        <v>1526</v>
      </c>
      <c r="G105" s="5" t="s">
        <v>1531</v>
      </c>
      <c r="H105" s="5" t="s">
        <v>1528</v>
      </c>
      <c r="J105" s="5" t="s">
        <v>2076</v>
      </c>
    </row>
    <row r="106" spans="1:10">
      <c r="A106" s="5">
        <v>105</v>
      </c>
      <c r="B106" s="5" t="s">
        <v>1112</v>
      </c>
      <c r="C106" s="5" t="s">
        <v>102</v>
      </c>
      <c r="D106" s="5" t="s">
        <v>1532</v>
      </c>
      <c r="E106" s="5" t="s">
        <v>1533</v>
      </c>
      <c r="F106" s="5" t="s">
        <v>1534</v>
      </c>
      <c r="G106" s="5" t="s">
        <v>1131</v>
      </c>
      <c r="H106" s="5" t="s">
        <v>1535</v>
      </c>
      <c r="J106" s="5" t="s">
        <v>2076</v>
      </c>
    </row>
    <row r="107" spans="1:10">
      <c r="A107" s="5">
        <v>106</v>
      </c>
      <c r="B107" s="5" t="s">
        <v>1112</v>
      </c>
      <c r="C107" s="5" t="s">
        <v>102</v>
      </c>
      <c r="D107" s="5" t="s">
        <v>1536</v>
      </c>
      <c r="E107" s="5" t="s">
        <v>1537</v>
      </c>
      <c r="F107" s="5" t="s">
        <v>1538</v>
      </c>
      <c r="G107" s="5" t="s">
        <v>1116</v>
      </c>
      <c r="H107" s="5" t="s">
        <v>1539</v>
      </c>
      <c r="J107" s="5" t="s">
        <v>2076</v>
      </c>
    </row>
    <row r="108" spans="1:10">
      <c r="A108" s="5">
        <v>107</v>
      </c>
      <c r="B108" s="5" t="s">
        <v>1112</v>
      </c>
      <c r="C108" s="5" t="s">
        <v>102</v>
      </c>
      <c r="D108" s="5" t="s">
        <v>1540</v>
      </c>
      <c r="E108" s="5" t="s">
        <v>1541</v>
      </c>
      <c r="F108" s="5" t="s">
        <v>1542</v>
      </c>
      <c r="G108" s="5" t="s">
        <v>1116</v>
      </c>
      <c r="H108" s="5" t="s">
        <v>1543</v>
      </c>
      <c r="J108" s="5" t="s">
        <v>2076</v>
      </c>
    </row>
    <row r="109" spans="1:10">
      <c r="A109" s="5">
        <v>108</v>
      </c>
      <c r="B109" s="5" t="s">
        <v>1112</v>
      </c>
      <c r="C109" s="5" t="s">
        <v>102</v>
      </c>
      <c r="D109" s="5" t="s">
        <v>1544</v>
      </c>
      <c r="E109" s="5" t="s">
        <v>1545</v>
      </c>
      <c r="F109" s="5" t="s">
        <v>1546</v>
      </c>
      <c r="G109" s="5" t="s">
        <v>1405</v>
      </c>
      <c r="H109" s="5" t="s">
        <v>1547</v>
      </c>
      <c r="J109" s="5" t="s">
        <v>2076</v>
      </c>
    </row>
    <row r="110" spans="1:10">
      <c r="A110" s="5">
        <v>109</v>
      </c>
      <c r="B110" s="5" t="s">
        <v>1112</v>
      </c>
      <c r="C110" s="5" t="s">
        <v>102</v>
      </c>
      <c r="D110" s="5" t="s">
        <v>1548</v>
      </c>
      <c r="E110" s="5" t="s">
        <v>1549</v>
      </c>
      <c r="F110" s="5" t="s">
        <v>1550</v>
      </c>
      <c r="G110" s="5" t="s">
        <v>1405</v>
      </c>
      <c r="H110" s="5" t="s">
        <v>1551</v>
      </c>
      <c r="J110" s="5" t="s">
        <v>2076</v>
      </c>
    </row>
    <row r="111" spans="1:10">
      <c r="A111" s="5">
        <v>110</v>
      </c>
      <c r="B111" s="5" t="s">
        <v>1112</v>
      </c>
      <c r="C111" s="5" t="s">
        <v>102</v>
      </c>
      <c r="D111" s="5" t="s">
        <v>1552</v>
      </c>
      <c r="E111" s="5" t="s">
        <v>1553</v>
      </c>
      <c r="F111" s="5" t="s">
        <v>1554</v>
      </c>
      <c r="G111" s="5" t="s">
        <v>1207</v>
      </c>
      <c r="H111" s="5" t="s">
        <v>1555</v>
      </c>
      <c r="J111" s="5" t="s">
        <v>2076</v>
      </c>
    </row>
    <row r="112" spans="1:10">
      <c r="A112" s="5">
        <v>111</v>
      </c>
      <c r="B112" s="5" t="s">
        <v>1112</v>
      </c>
      <c r="C112" s="5" t="s">
        <v>102</v>
      </c>
      <c r="D112" s="5" t="s">
        <v>1556</v>
      </c>
      <c r="E112" s="5" t="s">
        <v>1557</v>
      </c>
      <c r="F112" s="5" t="s">
        <v>1558</v>
      </c>
      <c r="G112" s="5" t="s">
        <v>1347</v>
      </c>
      <c r="H112" s="5" t="s">
        <v>1559</v>
      </c>
      <c r="J112" s="5" t="s">
        <v>2076</v>
      </c>
    </row>
    <row r="113" spans="1:10">
      <c r="A113" s="5">
        <v>112</v>
      </c>
      <c r="B113" s="5" t="s">
        <v>1112</v>
      </c>
      <c r="C113" s="5" t="s">
        <v>102</v>
      </c>
      <c r="D113" s="5" t="s">
        <v>1560</v>
      </c>
      <c r="E113" s="5" t="s">
        <v>1561</v>
      </c>
      <c r="F113" s="5" t="s">
        <v>1562</v>
      </c>
      <c r="G113" s="5" t="s">
        <v>1506</v>
      </c>
      <c r="H113" s="5" t="s">
        <v>1563</v>
      </c>
      <c r="J113" s="5" t="s">
        <v>2076</v>
      </c>
    </row>
    <row r="114" spans="1:10">
      <c r="A114" s="5">
        <v>113</v>
      </c>
      <c r="B114" s="5" t="s">
        <v>1112</v>
      </c>
      <c r="C114" s="5" t="s">
        <v>102</v>
      </c>
      <c r="D114" s="5" t="s">
        <v>1564</v>
      </c>
      <c r="E114" s="5" t="s">
        <v>1565</v>
      </c>
      <c r="F114" s="5" t="s">
        <v>1566</v>
      </c>
      <c r="G114" s="5" t="s">
        <v>1288</v>
      </c>
      <c r="H114" s="5" t="s">
        <v>1567</v>
      </c>
      <c r="J114" s="5" t="s">
        <v>2076</v>
      </c>
    </row>
    <row r="115" spans="1:10">
      <c r="A115" s="5">
        <v>114</v>
      </c>
      <c r="B115" s="5" t="s">
        <v>1112</v>
      </c>
      <c r="C115" s="5" t="s">
        <v>102</v>
      </c>
      <c r="D115" s="5" t="s">
        <v>1568</v>
      </c>
      <c r="E115" s="5" t="s">
        <v>1569</v>
      </c>
      <c r="F115" s="5" t="s">
        <v>1570</v>
      </c>
      <c r="G115" s="5" t="s">
        <v>1506</v>
      </c>
      <c r="H115" s="5" t="s">
        <v>1571</v>
      </c>
      <c r="J115" s="5" t="s">
        <v>2076</v>
      </c>
    </row>
    <row r="116" spans="1:10">
      <c r="A116" s="5">
        <v>115</v>
      </c>
      <c r="B116" s="5" t="s">
        <v>1112</v>
      </c>
      <c r="C116" s="5" t="s">
        <v>102</v>
      </c>
      <c r="D116" s="5" t="s">
        <v>1572</v>
      </c>
      <c r="E116" s="5" t="s">
        <v>1573</v>
      </c>
      <c r="F116" s="5" t="s">
        <v>1574</v>
      </c>
      <c r="G116" s="5" t="s">
        <v>1131</v>
      </c>
      <c r="H116" s="5" t="s">
        <v>1575</v>
      </c>
      <c r="J116" s="5" t="s">
        <v>2076</v>
      </c>
    </row>
    <row r="117" spans="1:10">
      <c r="A117" s="5">
        <v>116</v>
      </c>
      <c r="B117" s="5" t="s">
        <v>1112</v>
      </c>
      <c r="C117" s="5" t="s">
        <v>102</v>
      </c>
      <c r="D117" s="5" t="s">
        <v>1576</v>
      </c>
      <c r="E117" s="5" t="s">
        <v>1577</v>
      </c>
      <c r="F117" s="5" t="s">
        <v>1578</v>
      </c>
      <c r="G117" s="5" t="s">
        <v>1405</v>
      </c>
      <c r="H117" s="5" t="s">
        <v>1579</v>
      </c>
      <c r="J117" s="5" t="s">
        <v>2076</v>
      </c>
    </row>
    <row r="118" spans="1:10">
      <c r="A118" s="5">
        <v>117</v>
      </c>
      <c r="B118" s="5" t="s">
        <v>1112</v>
      </c>
      <c r="C118" s="5" t="s">
        <v>102</v>
      </c>
      <c r="D118" s="5" t="s">
        <v>1580</v>
      </c>
      <c r="E118" s="5" t="s">
        <v>1581</v>
      </c>
      <c r="F118" s="5" t="s">
        <v>1582</v>
      </c>
      <c r="G118" s="5" t="s">
        <v>1305</v>
      </c>
      <c r="H118" s="5" t="s">
        <v>1583</v>
      </c>
      <c r="J118" s="5" t="s">
        <v>2076</v>
      </c>
    </row>
    <row r="119" spans="1:10">
      <c r="A119" s="5">
        <v>118</v>
      </c>
      <c r="B119" s="5" t="s">
        <v>1112</v>
      </c>
      <c r="C119" s="5" t="s">
        <v>102</v>
      </c>
      <c r="D119" s="5" t="s">
        <v>1584</v>
      </c>
      <c r="E119" s="5" t="s">
        <v>1585</v>
      </c>
      <c r="F119" s="5" t="s">
        <v>1586</v>
      </c>
      <c r="G119" s="5" t="s">
        <v>1228</v>
      </c>
      <c r="H119" s="5" t="s">
        <v>1587</v>
      </c>
      <c r="J119" s="5" t="s">
        <v>2076</v>
      </c>
    </row>
    <row r="120" spans="1:10">
      <c r="A120" s="5">
        <v>119</v>
      </c>
      <c r="B120" s="5" t="s">
        <v>1112</v>
      </c>
      <c r="C120" s="5" t="s">
        <v>102</v>
      </c>
      <c r="D120" s="5" t="s">
        <v>1588</v>
      </c>
      <c r="E120" s="5" t="s">
        <v>1589</v>
      </c>
      <c r="F120" s="5" t="s">
        <v>1590</v>
      </c>
      <c r="G120" s="5" t="s">
        <v>1215</v>
      </c>
      <c r="H120" s="5" t="s">
        <v>1591</v>
      </c>
      <c r="J120" s="5" t="s">
        <v>2076</v>
      </c>
    </row>
    <row r="121" spans="1:10">
      <c r="A121" s="5">
        <v>120</v>
      </c>
      <c r="B121" s="5" t="s">
        <v>1112</v>
      </c>
      <c r="C121" s="5" t="s">
        <v>102</v>
      </c>
      <c r="D121" s="5" t="s">
        <v>1592</v>
      </c>
      <c r="E121" s="5" t="s">
        <v>1593</v>
      </c>
      <c r="F121" s="5" t="s">
        <v>1594</v>
      </c>
      <c r="G121" s="5" t="s">
        <v>1131</v>
      </c>
      <c r="H121" s="5" t="s">
        <v>1595</v>
      </c>
      <c r="J121" s="5" t="s">
        <v>2076</v>
      </c>
    </row>
    <row r="122" spans="1:10">
      <c r="A122" s="5">
        <v>121</v>
      </c>
      <c r="B122" s="5" t="s">
        <v>1112</v>
      </c>
      <c r="C122" s="5" t="s">
        <v>102</v>
      </c>
      <c r="D122" s="5" t="s">
        <v>1596</v>
      </c>
      <c r="E122" s="5" t="s">
        <v>1597</v>
      </c>
      <c r="F122" s="5" t="s">
        <v>1598</v>
      </c>
      <c r="G122" s="5" t="s">
        <v>1131</v>
      </c>
      <c r="H122" s="5" t="s">
        <v>1599</v>
      </c>
      <c r="J122" s="5" t="s">
        <v>2076</v>
      </c>
    </row>
    <row r="123" spans="1:10">
      <c r="A123" s="5">
        <v>122</v>
      </c>
      <c r="B123" s="5" t="s">
        <v>1112</v>
      </c>
      <c r="C123" s="5" t="s">
        <v>102</v>
      </c>
      <c r="D123" s="5" t="s">
        <v>1600</v>
      </c>
      <c r="E123" s="5" t="s">
        <v>1601</v>
      </c>
      <c r="F123" s="5" t="s">
        <v>1602</v>
      </c>
      <c r="G123" s="5" t="s">
        <v>1288</v>
      </c>
      <c r="H123" s="5" t="s">
        <v>1603</v>
      </c>
      <c r="J123" s="5" t="s">
        <v>2076</v>
      </c>
    </row>
    <row r="124" spans="1:10">
      <c r="A124" s="5">
        <v>123</v>
      </c>
      <c r="B124" s="5" t="s">
        <v>1112</v>
      </c>
      <c r="C124" s="5" t="s">
        <v>102</v>
      </c>
      <c r="D124" s="5" t="s">
        <v>1604</v>
      </c>
      <c r="E124" s="5" t="s">
        <v>1605</v>
      </c>
      <c r="F124" s="5" t="s">
        <v>1606</v>
      </c>
      <c r="G124" s="5" t="s">
        <v>1305</v>
      </c>
      <c r="H124" s="5" t="s">
        <v>1607</v>
      </c>
      <c r="J124" s="5" t="s">
        <v>2076</v>
      </c>
    </row>
    <row r="125" spans="1:10">
      <c r="A125" s="5">
        <v>124</v>
      </c>
      <c r="B125" s="5" t="s">
        <v>1112</v>
      </c>
      <c r="C125" s="5" t="s">
        <v>102</v>
      </c>
      <c r="D125" s="5" t="s">
        <v>1608</v>
      </c>
      <c r="E125" s="5" t="s">
        <v>1609</v>
      </c>
      <c r="F125" s="5" t="s">
        <v>1610</v>
      </c>
      <c r="G125" s="5" t="s">
        <v>1158</v>
      </c>
      <c r="H125" s="5" t="s">
        <v>1611</v>
      </c>
      <c r="J125" s="5" t="s">
        <v>2076</v>
      </c>
    </row>
    <row r="126" spans="1:10">
      <c r="A126" s="5">
        <v>125</v>
      </c>
      <c r="B126" s="5" t="s">
        <v>1112</v>
      </c>
      <c r="C126" s="5" t="s">
        <v>102</v>
      </c>
      <c r="D126" s="5" t="s">
        <v>1612</v>
      </c>
      <c r="E126" s="5" t="s">
        <v>1613</v>
      </c>
      <c r="F126" s="5" t="s">
        <v>1614</v>
      </c>
      <c r="G126" s="5" t="s">
        <v>1405</v>
      </c>
      <c r="H126" s="5" t="s">
        <v>1615</v>
      </c>
      <c r="J126" s="5" t="s">
        <v>2076</v>
      </c>
    </row>
    <row r="127" spans="1:10">
      <c r="A127" s="5">
        <v>126</v>
      </c>
      <c r="B127" s="5" t="s">
        <v>1112</v>
      </c>
      <c r="C127" s="5" t="s">
        <v>102</v>
      </c>
      <c r="D127" s="5" t="s">
        <v>1616</v>
      </c>
      <c r="E127" s="5" t="s">
        <v>1617</v>
      </c>
      <c r="F127" s="5" t="s">
        <v>1618</v>
      </c>
      <c r="G127" s="5" t="s">
        <v>1131</v>
      </c>
      <c r="J127" s="5" t="s">
        <v>2076</v>
      </c>
    </row>
    <row r="128" spans="1:10">
      <c r="A128" s="5">
        <v>127</v>
      </c>
      <c r="B128" s="5" t="s">
        <v>1112</v>
      </c>
      <c r="C128" s="5" t="s">
        <v>102</v>
      </c>
      <c r="D128" s="5" t="s">
        <v>1619</v>
      </c>
      <c r="E128" s="5" t="s">
        <v>1620</v>
      </c>
      <c r="F128" s="5" t="s">
        <v>1621</v>
      </c>
      <c r="G128" s="5" t="s">
        <v>1506</v>
      </c>
      <c r="H128" s="5" t="s">
        <v>1622</v>
      </c>
      <c r="J128" s="5" t="s">
        <v>2076</v>
      </c>
    </row>
    <row r="129" spans="1:10">
      <c r="A129" s="5">
        <v>128</v>
      </c>
      <c r="B129" s="5" t="s">
        <v>1112</v>
      </c>
      <c r="C129" s="5" t="s">
        <v>102</v>
      </c>
      <c r="D129" s="5" t="s">
        <v>1623</v>
      </c>
      <c r="E129" s="5" t="s">
        <v>1624</v>
      </c>
      <c r="F129" s="5" t="s">
        <v>1625</v>
      </c>
      <c r="G129" s="5" t="s">
        <v>1288</v>
      </c>
      <c r="H129" s="5" t="s">
        <v>1626</v>
      </c>
      <c r="J129" s="5" t="s">
        <v>2076</v>
      </c>
    </row>
    <row r="130" spans="1:10">
      <c r="A130" s="5">
        <v>129</v>
      </c>
      <c r="B130" s="5" t="s">
        <v>1112</v>
      </c>
      <c r="C130" s="5" t="s">
        <v>102</v>
      </c>
      <c r="D130" s="5" t="s">
        <v>1627</v>
      </c>
      <c r="E130" s="5" t="s">
        <v>1628</v>
      </c>
      <c r="F130" s="5" t="s">
        <v>1629</v>
      </c>
      <c r="G130" s="5" t="s">
        <v>1268</v>
      </c>
      <c r="H130" s="5" t="s">
        <v>1630</v>
      </c>
      <c r="J130" s="5" t="s">
        <v>2076</v>
      </c>
    </row>
    <row r="131" spans="1:10">
      <c r="A131" s="5">
        <v>130</v>
      </c>
      <c r="B131" s="5" t="s">
        <v>1112</v>
      </c>
      <c r="C131" s="5" t="s">
        <v>102</v>
      </c>
      <c r="D131" s="5" t="s">
        <v>1631</v>
      </c>
      <c r="E131" s="5" t="s">
        <v>1632</v>
      </c>
      <c r="F131" s="5" t="s">
        <v>1633</v>
      </c>
      <c r="G131" s="5" t="s">
        <v>1131</v>
      </c>
      <c r="H131" s="5" t="s">
        <v>1634</v>
      </c>
      <c r="J131" s="5" t="s">
        <v>2076</v>
      </c>
    </row>
    <row r="132" spans="1:10">
      <c r="A132" s="5">
        <v>131</v>
      </c>
      <c r="B132" s="5" t="s">
        <v>1112</v>
      </c>
      <c r="C132" s="5" t="s">
        <v>102</v>
      </c>
      <c r="D132" s="5" t="s">
        <v>1635</v>
      </c>
      <c r="E132" s="5" t="s">
        <v>1636</v>
      </c>
      <c r="F132" s="5" t="s">
        <v>1637</v>
      </c>
      <c r="G132" s="5" t="s">
        <v>1405</v>
      </c>
      <c r="H132" s="5" t="s">
        <v>1638</v>
      </c>
      <c r="J132" s="5" t="s">
        <v>2076</v>
      </c>
    </row>
    <row r="133" spans="1:10">
      <c r="A133" s="5">
        <v>132</v>
      </c>
      <c r="B133" s="5" t="s">
        <v>1112</v>
      </c>
      <c r="C133" s="5" t="s">
        <v>102</v>
      </c>
      <c r="D133" s="5" t="s">
        <v>1639</v>
      </c>
      <c r="E133" s="5" t="s">
        <v>1640</v>
      </c>
      <c r="F133" s="5" t="s">
        <v>1641</v>
      </c>
      <c r="G133" s="5" t="s">
        <v>1410</v>
      </c>
      <c r="J133" s="5" t="s">
        <v>2076</v>
      </c>
    </row>
    <row r="134" spans="1:10">
      <c r="A134" s="5">
        <v>133</v>
      </c>
      <c r="B134" s="5" t="s">
        <v>1112</v>
      </c>
      <c r="C134" s="5" t="s">
        <v>102</v>
      </c>
      <c r="D134" s="5" t="s">
        <v>1642</v>
      </c>
      <c r="E134" s="5" t="s">
        <v>1643</v>
      </c>
      <c r="F134" s="5" t="s">
        <v>1644</v>
      </c>
      <c r="G134" s="5" t="s">
        <v>1158</v>
      </c>
      <c r="H134" s="5" t="s">
        <v>1645</v>
      </c>
      <c r="J134" s="5" t="s">
        <v>2076</v>
      </c>
    </row>
    <row r="135" spans="1:10">
      <c r="A135" s="5">
        <v>134</v>
      </c>
      <c r="B135" s="5" t="s">
        <v>1112</v>
      </c>
      <c r="C135" s="5" t="s">
        <v>102</v>
      </c>
      <c r="D135" s="5" t="s">
        <v>1646</v>
      </c>
      <c r="E135" s="5" t="s">
        <v>1647</v>
      </c>
      <c r="F135" s="5" t="s">
        <v>1648</v>
      </c>
      <c r="G135" s="5" t="s">
        <v>1131</v>
      </c>
      <c r="H135" s="5" t="s">
        <v>1649</v>
      </c>
      <c r="J135" s="5" t="s">
        <v>2076</v>
      </c>
    </row>
    <row r="136" spans="1:10">
      <c r="A136" s="5">
        <v>135</v>
      </c>
      <c r="B136" s="5" t="s">
        <v>1112</v>
      </c>
      <c r="C136" s="5" t="s">
        <v>102</v>
      </c>
      <c r="D136" s="5" t="s">
        <v>1650</v>
      </c>
      <c r="E136" s="5" t="s">
        <v>1651</v>
      </c>
      <c r="F136" s="5" t="s">
        <v>1652</v>
      </c>
      <c r="G136" s="5" t="s">
        <v>1168</v>
      </c>
      <c r="H136" s="5" t="s">
        <v>1653</v>
      </c>
      <c r="J136" s="5" t="s">
        <v>2076</v>
      </c>
    </row>
    <row r="137" spans="1:10">
      <c r="A137" s="5">
        <v>136</v>
      </c>
      <c r="B137" s="5" t="s">
        <v>1112</v>
      </c>
      <c r="C137" s="5" t="s">
        <v>102</v>
      </c>
      <c r="D137" s="5" t="s">
        <v>1654</v>
      </c>
      <c r="E137" s="5" t="s">
        <v>1655</v>
      </c>
      <c r="F137" s="5" t="s">
        <v>1656</v>
      </c>
      <c r="G137" s="5" t="s">
        <v>1506</v>
      </c>
      <c r="H137" s="5" t="s">
        <v>1657</v>
      </c>
      <c r="J137" s="5" t="s">
        <v>2076</v>
      </c>
    </row>
    <row r="138" spans="1:10">
      <c r="A138" s="5">
        <v>137</v>
      </c>
      <c r="B138" s="5" t="s">
        <v>1112</v>
      </c>
      <c r="C138" s="5" t="s">
        <v>102</v>
      </c>
      <c r="D138" s="5" t="s">
        <v>1658</v>
      </c>
      <c r="E138" s="5" t="s">
        <v>1659</v>
      </c>
      <c r="F138" s="5" t="s">
        <v>1660</v>
      </c>
      <c r="G138" s="5" t="s">
        <v>1405</v>
      </c>
      <c r="H138" s="5" t="s">
        <v>1661</v>
      </c>
      <c r="J138" s="5" t="s">
        <v>2076</v>
      </c>
    </row>
    <row r="139" spans="1:10">
      <c r="A139" s="5">
        <v>138</v>
      </c>
      <c r="B139" s="5" t="s">
        <v>1112</v>
      </c>
      <c r="C139" s="5" t="s">
        <v>102</v>
      </c>
      <c r="D139" s="5" t="s">
        <v>1662</v>
      </c>
      <c r="E139" s="5" t="s">
        <v>1663</v>
      </c>
      <c r="F139" s="5" t="s">
        <v>1664</v>
      </c>
      <c r="G139" s="5" t="s">
        <v>1131</v>
      </c>
      <c r="H139" s="5" t="s">
        <v>1665</v>
      </c>
      <c r="J139" s="5" t="s">
        <v>2076</v>
      </c>
    </row>
    <row r="140" spans="1:10">
      <c r="A140" s="5">
        <v>139</v>
      </c>
      <c r="B140" s="5" t="s">
        <v>1112</v>
      </c>
      <c r="C140" s="5" t="s">
        <v>102</v>
      </c>
      <c r="D140" s="5" t="s">
        <v>1666</v>
      </c>
      <c r="E140" s="5" t="s">
        <v>1663</v>
      </c>
      <c r="F140" s="5" t="s">
        <v>1667</v>
      </c>
      <c r="G140" s="5" t="s">
        <v>1116</v>
      </c>
      <c r="H140" s="5" t="s">
        <v>1668</v>
      </c>
      <c r="J140" s="5" t="s">
        <v>2076</v>
      </c>
    </row>
    <row r="141" spans="1:10">
      <c r="A141" s="5">
        <v>140</v>
      </c>
      <c r="B141" s="5" t="s">
        <v>1112</v>
      </c>
      <c r="C141" s="5" t="s">
        <v>102</v>
      </c>
      <c r="D141" s="5" t="s">
        <v>1669</v>
      </c>
      <c r="E141" s="5" t="s">
        <v>1670</v>
      </c>
      <c r="F141" s="5" t="s">
        <v>1671</v>
      </c>
      <c r="G141" s="5" t="s">
        <v>1131</v>
      </c>
      <c r="J141" s="5" t="s">
        <v>2076</v>
      </c>
    </row>
    <row r="142" spans="1:10">
      <c r="A142" s="5">
        <v>141</v>
      </c>
      <c r="B142" s="5" t="s">
        <v>1112</v>
      </c>
      <c r="C142" s="5" t="s">
        <v>102</v>
      </c>
      <c r="D142" s="5" t="s">
        <v>1672</v>
      </c>
      <c r="E142" s="5" t="s">
        <v>1673</v>
      </c>
      <c r="F142" s="5" t="s">
        <v>1674</v>
      </c>
      <c r="G142" s="5" t="s">
        <v>1131</v>
      </c>
      <c r="J142" s="5" t="s">
        <v>2076</v>
      </c>
    </row>
    <row r="143" spans="1:10">
      <c r="A143" s="5">
        <v>142</v>
      </c>
      <c r="B143" s="5" t="s">
        <v>1112</v>
      </c>
      <c r="C143" s="5" t="s">
        <v>102</v>
      </c>
      <c r="D143" s="5" t="s">
        <v>1675</v>
      </c>
      <c r="E143" s="5" t="s">
        <v>1676</v>
      </c>
      <c r="F143" s="5" t="s">
        <v>1677</v>
      </c>
      <c r="G143" s="5" t="s">
        <v>1477</v>
      </c>
      <c r="H143" s="5" t="s">
        <v>1678</v>
      </c>
      <c r="J143" s="5" t="s">
        <v>2076</v>
      </c>
    </row>
    <row r="144" spans="1:10">
      <c r="A144" s="5">
        <v>143</v>
      </c>
      <c r="B144" s="5" t="s">
        <v>1112</v>
      </c>
      <c r="C144" s="5" t="s">
        <v>102</v>
      </c>
      <c r="D144" s="5" t="s">
        <v>1679</v>
      </c>
      <c r="E144" s="5" t="s">
        <v>1680</v>
      </c>
      <c r="F144" s="5" t="s">
        <v>1681</v>
      </c>
      <c r="G144" s="5" t="s">
        <v>1116</v>
      </c>
      <c r="H144" s="5" t="s">
        <v>1682</v>
      </c>
      <c r="J144" s="5" t="s">
        <v>2076</v>
      </c>
    </row>
    <row r="145" spans="1:10">
      <c r="A145" s="5">
        <v>144</v>
      </c>
      <c r="B145" s="5" t="s">
        <v>1112</v>
      </c>
      <c r="C145" s="5" t="s">
        <v>102</v>
      </c>
      <c r="D145" s="5" t="s">
        <v>1683</v>
      </c>
      <c r="E145" s="5" t="s">
        <v>1684</v>
      </c>
      <c r="F145" s="5" t="s">
        <v>1685</v>
      </c>
      <c r="G145" s="5" t="s">
        <v>1131</v>
      </c>
      <c r="H145" s="5" t="s">
        <v>1686</v>
      </c>
      <c r="J145" s="5" t="s">
        <v>2076</v>
      </c>
    </row>
    <row r="146" spans="1:10">
      <c r="A146" s="5">
        <v>145</v>
      </c>
      <c r="B146" s="5" t="s">
        <v>1112</v>
      </c>
      <c r="C146" s="5" t="s">
        <v>102</v>
      </c>
      <c r="D146" s="5" t="s">
        <v>1687</v>
      </c>
      <c r="E146" s="5" t="s">
        <v>1688</v>
      </c>
      <c r="F146" s="5" t="s">
        <v>1689</v>
      </c>
      <c r="G146" s="5" t="s">
        <v>1131</v>
      </c>
      <c r="H146" s="5" t="s">
        <v>1690</v>
      </c>
      <c r="J146" s="5" t="s">
        <v>2076</v>
      </c>
    </row>
    <row r="147" spans="1:10">
      <c r="A147" s="5">
        <v>146</v>
      </c>
      <c r="B147" s="5" t="s">
        <v>1112</v>
      </c>
      <c r="C147" s="5" t="s">
        <v>102</v>
      </c>
      <c r="D147" s="5" t="s">
        <v>1691</v>
      </c>
      <c r="E147" s="5" t="s">
        <v>1692</v>
      </c>
      <c r="F147" s="5" t="s">
        <v>1693</v>
      </c>
      <c r="G147" s="5" t="s">
        <v>1405</v>
      </c>
      <c r="J147" s="5" t="s">
        <v>2076</v>
      </c>
    </row>
    <row r="148" spans="1:10">
      <c r="A148" s="5">
        <v>147</v>
      </c>
      <c r="B148" s="5" t="s">
        <v>1112</v>
      </c>
      <c r="C148" s="5" t="s">
        <v>102</v>
      </c>
      <c r="D148" s="5" t="s">
        <v>1694</v>
      </c>
      <c r="E148" s="5" t="s">
        <v>1695</v>
      </c>
      <c r="F148" s="5" t="s">
        <v>1696</v>
      </c>
      <c r="G148" s="5" t="s">
        <v>1131</v>
      </c>
      <c r="H148" s="5" t="s">
        <v>1697</v>
      </c>
      <c r="J148" s="5" t="s">
        <v>2076</v>
      </c>
    </row>
    <row r="149" spans="1:10">
      <c r="A149" s="5">
        <v>148</v>
      </c>
      <c r="B149" s="5" t="s">
        <v>1112</v>
      </c>
      <c r="C149" s="5" t="s">
        <v>102</v>
      </c>
      <c r="D149" s="5" t="s">
        <v>1698</v>
      </c>
      <c r="E149" s="5" t="s">
        <v>1699</v>
      </c>
      <c r="F149" s="5" t="s">
        <v>1700</v>
      </c>
      <c r="G149" s="5" t="s">
        <v>1158</v>
      </c>
      <c r="H149" s="5" t="s">
        <v>1701</v>
      </c>
      <c r="J149" s="5" t="s">
        <v>2076</v>
      </c>
    </row>
    <row r="150" spans="1:10">
      <c r="A150" s="5">
        <v>149</v>
      </c>
      <c r="B150" s="5" t="s">
        <v>1112</v>
      </c>
      <c r="C150" s="5" t="s">
        <v>102</v>
      </c>
      <c r="D150" s="5" t="s">
        <v>1702</v>
      </c>
      <c r="E150" s="5" t="s">
        <v>1703</v>
      </c>
      <c r="F150" s="5" t="s">
        <v>1704</v>
      </c>
      <c r="G150" s="5" t="s">
        <v>1309</v>
      </c>
      <c r="H150" s="5" t="s">
        <v>1705</v>
      </c>
      <c r="J150" s="5" t="s">
        <v>2076</v>
      </c>
    </row>
    <row r="151" spans="1:10">
      <c r="A151" s="5">
        <v>150</v>
      </c>
      <c r="B151" s="5" t="s">
        <v>1112</v>
      </c>
      <c r="C151" s="5" t="s">
        <v>102</v>
      </c>
      <c r="D151" s="5" t="s">
        <v>1706</v>
      </c>
      <c r="E151" s="5" t="s">
        <v>1707</v>
      </c>
      <c r="F151" s="5" t="s">
        <v>1708</v>
      </c>
      <c r="G151" s="5" t="s">
        <v>1309</v>
      </c>
      <c r="H151" s="5" t="s">
        <v>1709</v>
      </c>
      <c r="J151" s="5" t="s">
        <v>2076</v>
      </c>
    </row>
    <row r="152" spans="1:10">
      <c r="A152" s="5">
        <v>151</v>
      </c>
      <c r="B152" s="5" t="s">
        <v>1112</v>
      </c>
      <c r="C152" s="5" t="s">
        <v>102</v>
      </c>
      <c r="D152" s="5" t="s">
        <v>1710</v>
      </c>
      <c r="E152" s="5" t="s">
        <v>1711</v>
      </c>
      <c r="F152" s="5" t="s">
        <v>1712</v>
      </c>
      <c r="G152" s="5" t="s">
        <v>1283</v>
      </c>
      <c r="H152" s="5" t="s">
        <v>1713</v>
      </c>
      <c r="J152" s="5" t="s">
        <v>2076</v>
      </c>
    </row>
    <row r="153" spans="1:10">
      <c r="A153" s="5">
        <v>152</v>
      </c>
      <c r="B153" s="5" t="s">
        <v>1112</v>
      </c>
      <c r="C153" s="5" t="s">
        <v>102</v>
      </c>
      <c r="D153" s="5" t="s">
        <v>1714</v>
      </c>
      <c r="E153" s="5" t="s">
        <v>1715</v>
      </c>
      <c r="F153" s="5" t="s">
        <v>1716</v>
      </c>
      <c r="G153" s="5" t="s">
        <v>1405</v>
      </c>
      <c r="H153" s="5" t="s">
        <v>1717</v>
      </c>
      <c r="J153" s="5" t="s">
        <v>2076</v>
      </c>
    </row>
    <row r="154" spans="1:10">
      <c r="A154" s="5">
        <v>153</v>
      </c>
      <c r="B154" s="5" t="s">
        <v>1112</v>
      </c>
      <c r="C154" s="5" t="s">
        <v>102</v>
      </c>
      <c r="D154" s="5" t="s">
        <v>1718</v>
      </c>
      <c r="E154" s="5" t="s">
        <v>1719</v>
      </c>
      <c r="F154" s="5" t="s">
        <v>1720</v>
      </c>
      <c r="G154" s="5" t="s">
        <v>1405</v>
      </c>
      <c r="J154" s="5" t="s">
        <v>2076</v>
      </c>
    </row>
    <row r="155" spans="1:10">
      <c r="A155" s="5">
        <v>154</v>
      </c>
      <c r="B155" s="5" t="s">
        <v>1112</v>
      </c>
      <c r="C155" s="5" t="s">
        <v>102</v>
      </c>
      <c r="D155" s="5" t="s">
        <v>1721</v>
      </c>
      <c r="E155" s="5" t="s">
        <v>1722</v>
      </c>
      <c r="F155" s="5" t="s">
        <v>1723</v>
      </c>
      <c r="G155" s="5" t="s">
        <v>1131</v>
      </c>
      <c r="H155" s="5" t="s">
        <v>1724</v>
      </c>
      <c r="J155" s="5" t="s">
        <v>2076</v>
      </c>
    </row>
    <row r="156" spans="1:10">
      <c r="A156" s="5">
        <v>155</v>
      </c>
      <c r="B156" s="5" t="s">
        <v>1112</v>
      </c>
      <c r="C156" s="5" t="s">
        <v>102</v>
      </c>
      <c r="D156" s="5" t="s">
        <v>1725</v>
      </c>
      <c r="E156" s="5" t="s">
        <v>1726</v>
      </c>
      <c r="F156" s="5" t="s">
        <v>1727</v>
      </c>
      <c r="G156" s="5" t="s">
        <v>1405</v>
      </c>
      <c r="J156" s="5" t="s">
        <v>2076</v>
      </c>
    </row>
    <row r="157" spans="1:10">
      <c r="A157" s="5">
        <v>156</v>
      </c>
      <c r="B157" s="5" t="s">
        <v>1112</v>
      </c>
      <c r="C157" s="5" t="s">
        <v>102</v>
      </c>
      <c r="D157" s="5" t="s">
        <v>1728</v>
      </c>
      <c r="E157" s="5" t="s">
        <v>1729</v>
      </c>
      <c r="F157" s="5" t="s">
        <v>1730</v>
      </c>
      <c r="G157" s="5" t="s">
        <v>1309</v>
      </c>
      <c r="H157" s="5" t="s">
        <v>1731</v>
      </c>
      <c r="J157" s="5" t="s">
        <v>2076</v>
      </c>
    </row>
    <row r="158" spans="1:10">
      <c r="A158" s="5">
        <v>157</v>
      </c>
      <c r="B158" s="5" t="s">
        <v>1112</v>
      </c>
      <c r="C158" s="5" t="s">
        <v>102</v>
      </c>
      <c r="D158" s="5" t="s">
        <v>1732</v>
      </c>
      <c r="E158" s="5" t="s">
        <v>1733</v>
      </c>
      <c r="F158" s="5" t="s">
        <v>1734</v>
      </c>
      <c r="G158" s="5" t="s">
        <v>1283</v>
      </c>
      <c r="H158" s="5" t="s">
        <v>1735</v>
      </c>
      <c r="J158" s="5" t="s">
        <v>2076</v>
      </c>
    </row>
    <row r="159" spans="1:10">
      <c r="A159" s="5">
        <v>158</v>
      </c>
      <c r="B159" s="5" t="s">
        <v>1112</v>
      </c>
      <c r="C159" s="5" t="s">
        <v>102</v>
      </c>
      <c r="D159" s="5" t="s">
        <v>1736</v>
      </c>
      <c r="E159" s="5" t="s">
        <v>1737</v>
      </c>
      <c r="F159" s="5" t="s">
        <v>1738</v>
      </c>
      <c r="G159" s="5" t="s">
        <v>1168</v>
      </c>
      <c r="H159" s="5" t="s">
        <v>1739</v>
      </c>
      <c r="J159" s="5" t="s">
        <v>2076</v>
      </c>
    </row>
    <row r="160" spans="1:10">
      <c r="A160" s="5">
        <v>159</v>
      </c>
      <c r="B160" s="5" t="s">
        <v>1112</v>
      </c>
      <c r="C160" s="5" t="s">
        <v>102</v>
      </c>
      <c r="D160" s="5" t="s">
        <v>1740</v>
      </c>
      <c r="E160" s="5" t="s">
        <v>1741</v>
      </c>
      <c r="F160" s="5" t="s">
        <v>1742</v>
      </c>
      <c r="G160" s="5" t="s">
        <v>1410</v>
      </c>
      <c r="H160" s="5" t="s">
        <v>1743</v>
      </c>
      <c r="J160" s="5" t="s">
        <v>2076</v>
      </c>
    </row>
    <row r="161" spans="1:10">
      <c r="A161" s="5">
        <v>160</v>
      </c>
      <c r="B161" s="5" t="s">
        <v>1112</v>
      </c>
      <c r="C161" s="5" t="s">
        <v>102</v>
      </c>
      <c r="D161" s="5" t="s">
        <v>1744</v>
      </c>
      <c r="E161" s="5" t="s">
        <v>1745</v>
      </c>
      <c r="F161" s="5" t="s">
        <v>1746</v>
      </c>
      <c r="G161" s="5" t="s">
        <v>1131</v>
      </c>
      <c r="H161" s="5" t="s">
        <v>1747</v>
      </c>
      <c r="J161" s="5" t="s">
        <v>2076</v>
      </c>
    </row>
    <row r="162" spans="1:10">
      <c r="A162" s="5">
        <v>161</v>
      </c>
      <c r="B162" s="5" t="s">
        <v>1112</v>
      </c>
      <c r="C162" s="5" t="s">
        <v>102</v>
      </c>
      <c r="D162" s="5" t="s">
        <v>1748</v>
      </c>
      <c r="E162" s="5" t="s">
        <v>1749</v>
      </c>
      <c r="F162" s="5" t="s">
        <v>1750</v>
      </c>
      <c r="G162" s="5" t="s">
        <v>1131</v>
      </c>
      <c r="H162" s="5" t="s">
        <v>1751</v>
      </c>
      <c r="J162" s="5" t="s">
        <v>2076</v>
      </c>
    </row>
    <row r="163" spans="1:10">
      <c r="A163" s="5">
        <v>162</v>
      </c>
      <c r="B163" s="5" t="s">
        <v>1112</v>
      </c>
      <c r="C163" s="5" t="s">
        <v>102</v>
      </c>
      <c r="D163" s="5" t="s">
        <v>1752</v>
      </c>
      <c r="E163" s="5" t="s">
        <v>1753</v>
      </c>
      <c r="F163" s="5" t="s">
        <v>1754</v>
      </c>
      <c r="G163" s="5" t="s">
        <v>1410</v>
      </c>
      <c r="H163" s="5" t="s">
        <v>1755</v>
      </c>
      <c r="J163" s="5" t="s">
        <v>2076</v>
      </c>
    </row>
    <row r="164" spans="1:10">
      <c r="A164" s="5">
        <v>163</v>
      </c>
      <c r="B164" s="5" t="s">
        <v>1112</v>
      </c>
      <c r="C164" s="5" t="s">
        <v>102</v>
      </c>
      <c r="D164" s="5" t="s">
        <v>1756</v>
      </c>
      <c r="E164" s="5" t="s">
        <v>1757</v>
      </c>
      <c r="F164" s="5" t="s">
        <v>1758</v>
      </c>
      <c r="G164" s="5" t="s">
        <v>1477</v>
      </c>
      <c r="H164" s="5" t="s">
        <v>1759</v>
      </c>
      <c r="J164" s="5" t="s">
        <v>2076</v>
      </c>
    </row>
    <row r="165" spans="1:10">
      <c r="A165" s="5">
        <v>164</v>
      </c>
      <c r="B165" s="5" t="s">
        <v>1112</v>
      </c>
      <c r="C165" s="5" t="s">
        <v>102</v>
      </c>
      <c r="D165" s="5" t="s">
        <v>1760</v>
      </c>
      <c r="E165" s="5" t="s">
        <v>1761</v>
      </c>
      <c r="F165" s="5" t="s">
        <v>1762</v>
      </c>
      <c r="G165" s="5" t="s">
        <v>1405</v>
      </c>
      <c r="H165" s="5" t="s">
        <v>1763</v>
      </c>
      <c r="J165" s="5" t="s">
        <v>2076</v>
      </c>
    </row>
    <row r="166" spans="1:10">
      <c r="A166" s="5">
        <v>165</v>
      </c>
      <c r="B166" s="5" t="s">
        <v>1112</v>
      </c>
      <c r="C166" s="5" t="s">
        <v>102</v>
      </c>
      <c r="D166" s="5" t="s">
        <v>1764</v>
      </c>
      <c r="E166" s="5" t="s">
        <v>1765</v>
      </c>
      <c r="F166" s="5" t="s">
        <v>1766</v>
      </c>
      <c r="G166" s="5" t="s">
        <v>1309</v>
      </c>
      <c r="H166" s="5" t="s">
        <v>1767</v>
      </c>
      <c r="J166" s="5" t="s">
        <v>2076</v>
      </c>
    </row>
    <row r="167" spans="1:10">
      <c r="A167" s="5">
        <v>166</v>
      </c>
      <c r="B167" s="5" t="s">
        <v>1112</v>
      </c>
      <c r="C167" s="5" t="s">
        <v>102</v>
      </c>
      <c r="D167" s="5" t="s">
        <v>1768</v>
      </c>
      <c r="E167" s="5" t="s">
        <v>1769</v>
      </c>
      <c r="F167" s="5" t="s">
        <v>1770</v>
      </c>
      <c r="G167" s="5" t="s">
        <v>1131</v>
      </c>
      <c r="H167" s="5" t="s">
        <v>1771</v>
      </c>
      <c r="J167" s="5" t="s">
        <v>2076</v>
      </c>
    </row>
    <row r="168" spans="1:10">
      <c r="A168" s="5">
        <v>167</v>
      </c>
      <c r="B168" s="5" t="s">
        <v>1112</v>
      </c>
      <c r="C168" s="5" t="s">
        <v>102</v>
      </c>
      <c r="D168" s="5" t="s">
        <v>1772</v>
      </c>
      <c r="E168" s="5" t="s">
        <v>1773</v>
      </c>
      <c r="F168" s="5" t="s">
        <v>1774</v>
      </c>
      <c r="G168" s="5" t="s">
        <v>1131</v>
      </c>
      <c r="H168" s="5" t="s">
        <v>1775</v>
      </c>
      <c r="J168" s="5" t="s">
        <v>2076</v>
      </c>
    </row>
    <row r="169" spans="1:10">
      <c r="A169" s="5">
        <v>168</v>
      </c>
      <c r="B169" s="5" t="s">
        <v>1112</v>
      </c>
      <c r="C169" s="5" t="s">
        <v>102</v>
      </c>
      <c r="D169" s="5" t="s">
        <v>1776</v>
      </c>
      <c r="E169" s="5" t="s">
        <v>1777</v>
      </c>
      <c r="F169" s="5" t="s">
        <v>1778</v>
      </c>
      <c r="G169" s="5" t="s">
        <v>1207</v>
      </c>
      <c r="J169" s="5" t="s">
        <v>2076</v>
      </c>
    </row>
    <row r="170" spans="1:10">
      <c r="A170" s="5">
        <v>169</v>
      </c>
      <c r="B170" s="5" t="s">
        <v>1112</v>
      </c>
      <c r="C170" s="5" t="s">
        <v>102</v>
      </c>
      <c r="D170" s="5" t="s">
        <v>1779</v>
      </c>
      <c r="E170" s="5" t="s">
        <v>1780</v>
      </c>
      <c r="F170" s="5" t="s">
        <v>1781</v>
      </c>
      <c r="G170" s="5" t="s">
        <v>1347</v>
      </c>
      <c r="H170" s="5" t="s">
        <v>1782</v>
      </c>
      <c r="J170" s="5" t="s">
        <v>2076</v>
      </c>
    </row>
    <row r="171" spans="1:10">
      <c r="A171" s="5">
        <v>170</v>
      </c>
      <c r="B171" s="5" t="s">
        <v>1112</v>
      </c>
      <c r="C171" s="5" t="s">
        <v>102</v>
      </c>
      <c r="D171" s="5" t="s">
        <v>1783</v>
      </c>
      <c r="E171" s="5" t="s">
        <v>1784</v>
      </c>
      <c r="F171" s="5" t="s">
        <v>1785</v>
      </c>
      <c r="G171" s="5" t="s">
        <v>1309</v>
      </c>
      <c r="H171" s="5" t="s">
        <v>1786</v>
      </c>
      <c r="J171" s="5" t="s">
        <v>2076</v>
      </c>
    </row>
    <row r="172" spans="1:10">
      <c r="A172" s="5">
        <v>171</v>
      </c>
      <c r="B172" s="5" t="s">
        <v>1112</v>
      </c>
      <c r="C172" s="5" t="s">
        <v>102</v>
      </c>
      <c r="D172" s="5" t="s">
        <v>1787</v>
      </c>
      <c r="E172" s="5" t="s">
        <v>1788</v>
      </c>
      <c r="F172" s="5" t="s">
        <v>1789</v>
      </c>
      <c r="G172" s="5" t="s">
        <v>1207</v>
      </c>
      <c r="H172" s="5" t="s">
        <v>1790</v>
      </c>
      <c r="J172" s="5" t="s">
        <v>2076</v>
      </c>
    </row>
    <row r="173" spans="1:10">
      <c r="A173" s="5">
        <v>172</v>
      </c>
      <c r="B173" s="5" t="s">
        <v>1112</v>
      </c>
      <c r="C173" s="5" t="s">
        <v>102</v>
      </c>
      <c r="D173" s="5" t="s">
        <v>1791</v>
      </c>
      <c r="E173" s="5" t="s">
        <v>1792</v>
      </c>
      <c r="F173" s="5" t="s">
        <v>1793</v>
      </c>
      <c r="G173" s="5" t="s">
        <v>1207</v>
      </c>
      <c r="H173" s="5" t="s">
        <v>1794</v>
      </c>
      <c r="J173" s="5" t="s">
        <v>2076</v>
      </c>
    </row>
    <row r="174" spans="1:10">
      <c r="A174" s="5">
        <v>173</v>
      </c>
      <c r="B174" s="5" t="s">
        <v>1112</v>
      </c>
      <c r="C174" s="5" t="s">
        <v>102</v>
      </c>
      <c r="D174" s="5" t="s">
        <v>1795</v>
      </c>
      <c r="E174" s="5" t="s">
        <v>1796</v>
      </c>
      <c r="F174" s="5" t="s">
        <v>1797</v>
      </c>
      <c r="G174" s="5" t="s">
        <v>1305</v>
      </c>
      <c r="H174" s="5" t="s">
        <v>1798</v>
      </c>
      <c r="J174" s="5" t="s">
        <v>2076</v>
      </c>
    </row>
    <row r="175" spans="1:10">
      <c r="A175" s="5">
        <v>174</v>
      </c>
      <c r="B175" s="5" t="s">
        <v>1112</v>
      </c>
      <c r="C175" s="5" t="s">
        <v>102</v>
      </c>
      <c r="D175" s="5" t="s">
        <v>1799</v>
      </c>
      <c r="E175" s="5" t="s">
        <v>1796</v>
      </c>
      <c r="F175" s="5" t="s">
        <v>1800</v>
      </c>
      <c r="G175" s="5" t="s">
        <v>1116</v>
      </c>
      <c r="H175" s="5" t="s">
        <v>1801</v>
      </c>
      <c r="J175" s="5" t="s">
        <v>2076</v>
      </c>
    </row>
    <row r="176" spans="1:10">
      <c r="A176" s="5">
        <v>175</v>
      </c>
      <c r="B176" s="5" t="s">
        <v>1112</v>
      </c>
      <c r="C176" s="5" t="s">
        <v>102</v>
      </c>
      <c r="D176" s="5" t="s">
        <v>1802</v>
      </c>
      <c r="E176" s="5" t="s">
        <v>1803</v>
      </c>
      <c r="F176" s="5" t="s">
        <v>1804</v>
      </c>
      <c r="G176" s="5" t="s">
        <v>1207</v>
      </c>
      <c r="H176" s="5" t="s">
        <v>1805</v>
      </c>
      <c r="J176" s="5" t="s">
        <v>2076</v>
      </c>
    </row>
    <row r="177" spans="1:10">
      <c r="A177" s="5">
        <v>176</v>
      </c>
      <c r="B177" s="5" t="s">
        <v>1112</v>
      </c>
      <c r="C177" s="5" t="s">
        <v>102</v>
      </c>
      <c r="D177" s="5" t="s">
        <v>1806</v>
      </c>
      <c r="E177" s="5" t="s">
        <v>1807</v>
      </c>
      <c r="F177" s="5" t="s">
        <v>1808</v>
      </c>
      <c r="G177" s="5" t="s">
        <v>1207</v>
      </c>
      <c r="J177" s="5" t="s">
        <v>2076</v>
      </c>
    </row>
    <row r="178" spans="1:10">
      <c r="A178" s="5">
        <v>177</v>
      </c>
      <c r="B178" s="5" t="s">
        <v>1112</v>
      </c>
      <c r="C178" s="5" t="s">
        <v>102</v>
      </c>
      <c r="D178" s="5" t="s">
        <v>1809</v>
      </c>
      <c r="E178" s="5" t="s">
        <v>1810</v>
      </c>
      <c r="F178" s="5" t="s">
        <v>1811</v>
      </c>
      <c r="G178" s="5" t="s">
        <v>1305</v>
      </c>
      <c r="H178" s="5" t="s">
        <v>1812</v>
      </c>
      <c r="J178" s="5" t="s">
        <v>2076</v>
      </c>
    </row>
    <row r="179" spans="1:10">
      <c r="A179" s="5">
        <v>178</v>
      </c>
      <c r="B179" s="5" t="s">
        <v>1112</v>
      </c>
      <c r="C179" s="5" t="s">
        <v>102</v>
      </c>
      <c r="D179" s="5" t="s">
        <v>1813</v>
      </c>
      <c r="E179" s="5" t="s">
        <v>1814</v>
      </c>
      <c r="F179" s="5" t="s">
        <v>1815</v>
      </c>
      <c r="G179" s="5" t="s">
        <v>1477</v>
      </c>
      <c r="H179" s="5" t="s">
        <v>1816</v>
      </c>
      <c r="J179" s="5" t="s">
        <v>2076</v>
      </c>
    </row>
    <row r="180" spans="1:10">
      <c r="A180" s="5">
        <v>179</v>
      </c>
      <c r="B180" s="5" t="s">
        <v>1112</v>
      </c>
      <c r="C180" s="5" t="s">
        <v>102</v>
      </c>
      <c r="D180" s="5" t="s">
        <v>1817</v>
      </c>
      <c r="E180" s="5" t="s">
        <v>1818</v>
      </c>
      <c r="F180" s="5" t="s">
        <v>1819</v>
      </c>
      <c r="G180" s="5" t="s">
        <v>1131</v>
      </c>
      <c r="H180" s="5" t="s">
        <v>1820</v>
      </c>
      <c r="J180" s="5" t="s">
        <v>2076</v>
      </c>
    </row>
    <row r="181" spans="1:10">
      <c r="A181" s="5">
        <v>180</v>
      </c>
      <c r="B181" s="5" t="s">
        <v>1112</v>
      </c>
      <c r="C181" s="5" t="s">
        <v>102</v>
      </c>
      <c r="D181" s="5" t="s">
        <v>1821</v>
      </c>
      <c r="E181" s="5" t="s">
        <v>1822</v>
      </c>
      <c r="F181" s="5" t="s">
        <v>1823</v>
      </c>
      <c r="G181" s="5" t="s">
        <v>1163</v>
      </c>
      <c r="H181" s="5" t="s">
        <v>1747</v>
      </c>
      <c r="J181" s="5" t="s">
        <v>2076</v>
      </c>
    </row>
    <row r="182" spans="1:10">
      <c r="A182" s="5">
        <v>181</v>
      </c>
      <c r="B182" s="5" t="s">
        <v>1112</v>
      </c>
      <c r="C182" s="5" t="s">
        <v>102</v>
      </c>
      <c r="D182" s="5" t="s">
        <v>1824</v>
      </c>
      <c r="E182" s="5" t="s">
        <v>1825</v>
      </c>
      <c r="F182" s="5" t="s">
        <v>1826</v>
      </c>
      <c r="G182" s="5" t="s">
        <v>1827</v>
      </c>
      <c r="H182" s="5" t="s">
        <v>1828</v>
      </c>
      <c r="J182" s="5" t="s">
        <v>2076</v>
      </c>
    </row>
    <row r="183" spans="1:10">
      <c r="A183" s="5">
        <v>182</v>
      </c>
      <c r="B183" s="5" t="s">
        <v>1112</v>
      </c>
      <c r="C183" s="5" t="s">
        <v>102</v>
      </c>
      <c r="D183" s="5" t="s">
        <v>1829</v>
      </c>
      <c r="E183" s="5" t="s">
        <v>1830</v>
      </c>
      <c r="F183" s="5" t="s">
        <v>1831</v>
      </c>
      <c r="G183" s="5" t="s">
        <v>1305</v>
      </c>
      <c r="H183" s="5" t="s">
        <v>1832</v>
      </c>
      <c r="J183" s="5" t="s">
        <v>2076</v>
      </c>
    </row>
    <row r="184" spans="1:10">
      <c r="A184" s="5">
        <v>183</v>
      </c>
      <c r="B184" s="5" t="s">
        <v>1112</v>
      </c>
      <c r="C184" s="5" t="s">
        <v>102</v>
      </c>
      <c r="D184" s="5" t="s">
        <v>1833</v>
      </c>
      <c r="E184" s="5" t="s">
        <v>1834</v>
      </c>
      <c r="F184" s="5" t="s">
        <v>1835</v>
      </c>
      <c r="G184" s="5" t="s">
        <v>1131</v>
      </c>
      <c r="H184" s="5" t="s">
        <v>1836</v>
      </c>
      <c r="J184" s="5" t="s">
        <v>2076</v>
      </c>
    </row>
    <row r="185" spans="1:10">
      <c r="A185" s="5">
        <v>184</v>
      </c>
      <c r="B185" s="5" t="s">
        <v>1112</v>
      </c>
      <c r="C185" s="5" t="s">
        <v>102</v>
      </c>
      <c r="D185" s="5" t="s">
        <v>1837</v>
      </c>
      <c r="E185" s="5" t="s">
        <v>1838</v>
      </c>
      <c r="F185" s="5" t="s">
        <v>1839</v>
      </c>
      <c r="G185" s="5" t="s">
        <v>1477</v>
      </c>
      <c r="H185" s="5" t="s">
        <v>1840</v>
      </c>
      <c r="J185" s="5" t="s">
        <v>2076</v>
      </c>
    </row>
    <row r="186" spans="1:10">
      <c r="A186" s="5">
        <v>185</v>
      </c>
      <c r="B186" s="5" t="s">
        <v>1112</v>
      </c>
      <c r="C186" s="5" t="s">
        <v>102</v>
      </c>
      <c r="D186" s="5" t="s">
        <v>1841</v>
      </c>
      <c r="E186" s="5" t="s">
        <v>1842</v>
      </c>
      <c r="F186" s="5" t="s">
        <v>1843</v>
      </c>
      <c r="G186" s="5" t="s">
        <v>1827</v>
      </c>
      <c r="H186" s="5" t="s">
        <v>1844</v>
      </c>
      <c r="J186" s="5" t="s">
        <v>2076</v>
      </c>
    </row>
    <row r="187" spans="1:10">
      <c r="A187" s="5">
        <v>186</v>
      </c>
      <c r="B187" s="5" t="s">
        <v>1112</v>
      </c>
      <c r="C187" s="5" t="s">
        <v>102</v>
      </c>
      <c r="D187" s="5" t="s">
        <v>1845</v>
      </c>
      <c r="E187" s="5" t="s">
        <v>1846</v>
      </c>
      <c r="F187" s="5" t="s">
        <v>1847</v>
      </c>
      <c r="G187" s="5" t="s">
        <v>1288</v>
      </c>
      <c r="H187" s="5" t="s">
        <v>1848</v>
      </c>
      <c r="J187" s="5" t="s">
        <v>2076</v>
      </c>
    </row>
    <row r="188" spans="1:10">
      <c r="A188" s="5">
        <v>187</v>
      </c>
      <c r="B188" s="5" t="s">
        <v>1112</v>
      </c>
      <c r="C188" s="5" t="s">
        <v>102</v>
      </c>
      <c r="D188" s="5" t="s">
        <v>1849</v>
      </c>
      <c r="E188" s="5" t="s">
        <v>1850</v>
      </c>
      <c r="F188" s="5" t="s">
        <v>1851</v>
      </c>
      <c r="G188" s="5" t="s">
        <v>1506</v>
      </c>
      <c r="H188" s="5" t="s">
        <v>1852</v>
      </c>
      <c r="J188" s="5" t="s">
        <v>2076</v>
      </c>
    </row>
    <row r="189" spans="1:10">
      <c r="A189" s="5">
        <v>188</v>
      </c>
      <c r="B189" s="5" t="s">
        <v>1112</v>
      </c>
      <c r="C189" s="5" t="s">
        <v>102</v>
      </c>
      <c r="D189" s="5" t="s">
        <v>1853</v>
      </c>
      <c r="E189" s="5" t="s">
        <v>1854</v>
      </c>
      <c r="F189" s="5" t="s">
        <v>1855</v>
      </c>
      <c r="G189" s="5" t="s">
        <v>1116</v>
      </c>
      <c r="H189" s="5" t="s">
        <v>1856</v>
      </c>
      <c r="J189" s="5" t="s">
        <v>2076</v>
      </c>
    </row>
    <row r="190" spans="1:10">
      <c r="A190" s="5">
        <v>189</v>
      </c>
      <c r="B190" s="5" t="s">
        <v>1112</v>
      </c>
      <c r="C190" s="5" t="s">
        <v>102</v>
      </c>
      <c r="D190" s="5" t="s">
        <v>1857</v>
      </c>
      <c r="E190" s="5" t="s">
        <v>1858</v>
      </c>
      <c r="F190" s="5" t="s">
        <v>1859</v>
      </c>
      <c r="G190" s="5" t="s">
        <v>1309</v>
      </c>
      <c r="H190" s="5" t="s">
        <v>1860</v>
      </c>
      <c r="J190" s="5" t="s">
        <v>2076</v>
      </c>
    </row>
    <row r="191" spans="1:10">
      <c r="A191" s="5">
        <v>190</v>
      </c>
      <c r="B191" s="5" t="s">
        <v>1112</v>
      </c>
      <c r="C191" s="5" t="s">
        <v>102</v>
      </c>
      <c r="D191" s="5" t="s">
        <v>1861</v>
      </c>
      <c r="E191" s="5" t="s">
        <v>1862</v>
      </c>
      <c r="F191" s="5" t="s">
        <v>1863</v>
      </c>
      <c r="G191" s="5" t="s">
        <v>1309</v>
      </c>
      <c r="H191" s="5" t="s">
        <v>1864</v>
      </c>
      <c r="J191" s="5" t="s">
        <v>2076</v>
      </c>
    </row>
    <row r="192" spans="1:10">
      <c r="A192" s="5">
        <v>191</v>
      </c>
      <c r="B192" s="5" t="s">
        <v>1112</v>
      </c>
      <c r="C192" s="5" t="s">
        <v>102</v>
      </c>
      <c r="D192" s="5" t="s">
        <v>1865</v>
      </c>
      <c r="E192" s="5" t="s">
        <v>1866</v>
      </c>
      <c r="F192" s="5" t="s">
        <v>1867</v>
      </c>
      <c r="G192" s="5" t="s">
        <v>1827</v>
      </c>
      <c r="H192" s="5" t="s">
        <v>1868</v>
      </c>
      <c r="J192" s="5" t="s">
        <v>2076</v>
      </c>
    </row>
    <row r="193" spans="1:10">
      <c r="A193" s="5">
        <v>192</v>
      </c>
      <c r="B193" s="5" t="s">
        <v>1112</v>
      </c>
      <c r="C193" s="5" t="s">
        <v>102</v>
      </c>
      <c r="D193" s="5" t="s">
        <v>1869</v>
      </c>
      <c r="E193" s="5" t="s">
        <v>1870</v>
      </c>
      <c r="F193" s="5" t="s">
        <v>1871</v>
      </c>
      <c r="G193" s="5" t="s">
        <v>1131</v>
      </c>
      <c r="H193" s="5" t="s">
        <v>1872</v>
      </c>
      <c r="J193" s="5" t="s">
        <v>2076</v>
      </c>
    </row>
    <row r="194" spans="1:10">
      <c r="A194" s="5">
        <v>193</v>
      </c>
      <c r="B194" s="5" t="s">
        <v>1112</v>
      </c>
      <c r="C194" s="5" t="s">
        <v>102</v>
      </c>
      <c r="D194" s="5" t="s">
        <v>1873</v>
      </c>
      <c r="E194" s="5" t="s">
        <v>1874</v>
      </c>
      <c r="F194" s="5" t="s">
        <v>1875</v>
      </c>
      <c r="G194" s="5" t="s">
        <v>1876</v>
      </c>
      <c r="H194" s="5" t="s">
        <v>1877</v>
      </c>
      <c r="J194" s="5" t="s">
        <v>2076</v>
      </c>
    </row>
    <row r="195" spans="1:10">
      <c r="A195" s="5">
        <v>194</v>
      </c>
      <c r="B195" s="5" t="s">
        <v>1112</v>
      </c>
      <c r="C195" s="5" t="s">
        <v>102</v>
      </c>
      <c r="D195" s="5" t="s">
        <v>1878</v>
      </c>
      <c r="E195" s="5" t="s">
        <v>1879</v>
      </c>
      <c r="F195" s="5" t="s">
        <v>1880</v>
      </c>
      <c r="G195" s="5" t="s">
        <v>1405</v>
      </c>
      <c r="H195" s="5" t="s">
        <v>1478</v>
      </c>
      <c r="J195" s="5" t="s">
        <v>2076</v>
      </c>
    </row>
    <row r="196" spans="1:10">
      <c r="A196" s="5">
        <v>195</v>
      </c>
      <c r="B196" s="5" t="s">
        <v>1112</v>
      </c>
      <c r="C196" s="5" t="s">
        <v>102</v>
      </c>
      <c r="D196" s="5" t="s">
        <v>1881</v>
      </c>
      <c r="E196" s="5" t="s">
        <v>1882</v>
      </c>
      <c r="F196" s="5" t="s">
        <v>1883</v>
      </c>
      <c r="G196" s="5" t="s">
        <v>1347</v>
      </c>
      <c r="H196" s="5" t="s">
        <v>1884</v>
      </c>
      <c r="J196" s="5" t="s">
        <v>2076</v>
      </c>
    </row>
    <row r="197" spans="1:10">
      <c r="A197" s="5">
        <v>196</v>
      </c>
      <c r="B197" s="5" t="s">
        <v>1112</v>
      </c>
      <c r="C197" s="5" t="s">
        <v>102</v>
      </c>
      <c r="D197" s="5" t="s">
        <v>1885</v>
      </c>
      <c r="E197" s="5" t="s">
        <v>1886</v>
      </c>
      <c r="F197" s="5" t="s">
        <v>1887</v>
      </c>
      <c r="G197" s="5" t="s">
        <v>1410</v>
      </c>
      <c r="H197" s="5" t="s">
        <v>1888</v>
      </c>
      <c r="J197" s="5" t="s">
        <v>2076</v>
      </c>
    </row>
    <row r="198" spans="1:10">
      <c r="A198" s="5">
        <v>197</v>
      </c>
      <c r="B198" s="5" t="s">
        <v>1112</v>
      </c>
      <c r="C198" s="5" t="s">
        <v>102</v>
      </c>
      <c r="D198" s="5" t="s">
        <v>1889</v>
      </c>
      <c r="E198" s="5" t="s">
        <v>1890</v>
      </c>
      <c r="F198" s="5" t="s">
        <v>1891</v>
      </c>
      <c r="G198" s="5" t="s">
        <v>1131</v>
      </c>
      <c r="H198" s="5" t="s">
        <v>1892</v>
      </c>
      <c r="J198" s="5" t="s">
        <v>2076</v>
      </c>
    </row>
    <row r="199" spans="1:10">
      <c r="A199" s="5">
        <v>198</v>
      </c>
      <c r="B199" s="5" t="s">
        <v>1112</v>
      </c>
      <c r="C199" s="5" t="s">
        <v>102</v>
      </c>
      <c r="D199" s="5" t="s">
        <v>1893</v>
      </c>
      <c r="E199" s="5" t="s">
        <v>1894</v>
      </c>
      <c r="F199" s="5" t="s">
        <v>1895</v>
      </c>
      <c r="G199" s="5" t="s">
        <v>1410</v>
      </c>
      <c r="H199" s="5" t="s">
        <v>1896</v>
      </c>
      <c r="J199" s="5" t="s">
        <v>2076</v>
      </c>
    </row>
    <row r="200" spans="1:10">
      <c r="A200" s="5">
        <v>199</v>
      </c>
      <c r="B200" s="5" t="s">
        <v>1112</v>
      </c>
      <c r="C200" s="5" t="s">
        <v>102</v>
      </c>
      <c r="D200" s="5" t="s">
        <v>1897</v>
      </c>
      <c r="E200" s="5" t="s">
        <v>1898</v>
      </c>
      <c r="F200" s="5" t="s">
        <v>1899</v>
      </c>
      <c r="G200" s="5" t="s">
        <v>1268</v>
      </c>
      <c r="H200" s="5" t="s">
        <v>1900</v>
      </c>
      <c r="J200" s="5" t="s">
        <v>2076</v>
      </c>
    </row>
    <row r="201" spans="1:10">
      <c r="A201" s="5">
        <v>200</v>
      </c>
      <c r="B201" s="5" t="s">
        <v>1112</v>
      </c>
      <c r="C201" s="5" t="s">
        <v>102</v>
      </c>
      <c r="D201" s="5" t="s">
        <v>1901</v>
      </c>
      <c r="E201" s="5" t="s">
        <v>1902</v>
      </c>
      <c r="F201" s="5" t="s">
        <v>1903</v>
      </c>
      <c r="G201" s="5" t="s">
        <v>1131</v>
      </c>
      <c r="H201" s="5" t="s">
        <v>1904</v>
      </c>
      <c r="J201" s="5" t="s">
        <v>2076</v>
      </c>
    </row>
    <row r="202" spans="1:10">
      <c r="A202" s="5">
        <v>201</v>
      </c>
      <c r="B202" s="5" t="s">
        <v>1112</v>
      </c>
      <c r="C202" s="5" t="s">
        <v>102</v>
      </c>
      <c r="D202" s="5" t="s">
        <v>1905</v>
      </c>
      <c r="E202" s="5" t="s">
        <v>1906</v>
      </c>
      <c r="F202" s="5" t="s">
        <v>1907</v>
      </c>
      <c r="G202" s="5" t="s">
        <v>1207</v>
      </c>
      <c r="H202" s="5" t="s">
        <v>1908</v>
      </c>
      <c r="J202" s="5" t="s">
        <v>2076</v>
      </c>
    </row>
    <row r="203" spans="1:10">
      <c r="A203" s="5">
        <v>202</v>
      </c>
      <c r="B203" s="5" t="s">
        <v>1112</v>
      </c>
      <c r="C203" s="5" t="s">
        <v>102</v>
      </c>
      <c r="D203" s="5" t="s">
        <v>1909</v>
      </c>
      <c r="E203" s="5" t="s">
        <v>1910</v>
      </c>
      <c r="F203" s="5" t="s">
        <v>1911</v>
      </c>
      <c r="G203" s="5" t="s">
        <v>1158</v>
      </c>
      <c r="H203" s="5" t="s">
        <v>1583</v>
      </c>
      <c r="J203" s="5" t="s">
        <v>2076</v>
      </c>
    </row>
    <row r="204" spans="1:10">
      <c r="A204" s="5">
        <v>203</v>
      </c>
      <c r="B204" s="5" t="s">
        <v>1112</v>
      </c>
      <c r="C204" s="5" t="s">
        <v>102</v>
      </c>
      <c r="D204" s="5" t="s">
        <v>1912</v>
      </c>
      <c r="E204" s="5" t="s">
        <v>1913</v>
      </c>
      <c r="F204" s="5" t="s">
        <v>1914</v>
      </c>
      <c r="G204" s="5" t="s">
        <v>1389</v>
      </c>
      <c r="H204" s="5" t="s">
        <v>1860</v>
      </c>
      <c r="J204" s="5" t="s">
        <v>2076</v>
      </c>
    </row>
    <row r="205" spans="1:10">
      <c r="A205" s="5">
        <v>204</v>
      </c>
      <c r="B205" s="5" t="s">
        <v>1112</v>
      </c>
      <c r="C205" s="5" t="s">
        <v>102</v>
      </c>
      <c r="D205" s="5" t="s">
        <v>1915</v>
      </c>
      <c r="E205" s="5" t="s">
        <v>1916</v>
      </c>
      <c r="F205" s="5" t="s">
        <v>1917</v>
      </c>
      <c r="G205" s="5" t="s">
        <v>1207</v>
      </c>
      <c r="H205" s="5" t="s">
        <v>1918</v>
      </c>
      <c r="J205" s="5" t="s">
        <v>2076</v>
      </c>
    </row>
    <row r="206" spans="1:10">
      <c r="A206" s="5">
        <v>205</v>
      </c>
      <c r="B206" s="5" t="s">
        <v>1112</v>
      </c>
      <c r="C206" s="5" t="s">
        <v>102</v>
      </c>
      <c r="D206" s="5" t="s">
        <v>1919</v>
      </c>
      <c r="E206" s="5" t="s">
        <v>1920</v>
      </c>
      <c r="F206" s="5" t="s">
        <v>1921</v>
      </c>
      <c r="G206" s="5" t="s">
        <v>1158</v>
      </c>
      <c r="H206" s="5" t="s">
        <v>1922</v>
      </c>
      <c r="J206" s="5" t="s">
        <v>2076</v>
      </c>
    </row>
    <row r="207" spans="1:10">
      <c r="A207" s="5">
        <v>206</v>
      </c>
      <c r="B207" s="5" t="s">
        <v>1112</v>
      </c>
      <c r="C207" s="5" t="s">
        <v>102</v>
      </c>
      <c r="D207" s="5" t="s">
        <v>1923</v>
      </c>
      <c r="E207" s="5" t="s">
        <v>1924</v>
      </c>
      <c r="F207" s="5" t="s">
        <v>1925</v>
      </c>
      <c r="G207" s="5" t="s">
        <v>1405</v>
      </c>
      <c r="H207" s="5" t="s">
        <v>1926</v>
      </c>
      <c r="J207" s="5" t="s">
        <v>2076</v>
      </c>
    </row>
    <row r="208" spans="1:10">
      <c r="A208" s="5">
        <v>207</v>
      </c>
      <c r="B208" s="5" t="s">
        <v>1112</v>
      </c>
      <c r="C208" s="5" t="s">
        <v>102</v>
      </c>
      <c r="D208" s="5" t="s">
        <v>1927</v>
      </c>
      <c r="E208" s="5" t="s">
        <v>1928</v>
      </c>
      <c r="F208" s="5" t="s">
        <v>1929</v>
      </c>
      <c r="G208" s="5" t="s">
        <v>1131</v>
      </c>
      <c r="H208" s="5" t="s">
        <v>1930</v>
      </c>
      <c r="J208" s="5" t="s">
        <v>2076</v>
      </c>
    </row>
    <row r="209" spans="1:10">
      <c r="A209" s="5">
        <v>208</v>
      </c>
      <c r="B209" s="5" t="s">
        <v>1112</v>
      </c>
      <c r="C209" s="5" t="s">
        <v>102</v>
      </c>
      <c r="D209" s="5" t="s">
        <v>1931</v>
      </c>
      <c r="E209" s="5" t="s">
        <v>1932</v>
      </c>
      <c r="F209" s="5" t="s">
        <v>1933</v>
      </c>
      <c r="G209" s="5" t="s">
        <v>1131</v>
      </c>
      <c r="H209" s="5" t="s">
        <v>1448</v>
      </c>
      <c r="J209" s="5" t="s">
        <v>2076</v>
      </c>
    </row>
    <row r="210" spans="1:10">
      <c r="A210" s="5">
        <v>209</v>
      </c>
      <c r="B210" s="5" t="s">
        <v>1112</v>
      </c>
      <c r="C210" s="5" t="s">
        <v>102</v>
      </c>
      <c r="D210" s="5" t="s">
        <v>1934</v>
      </c>
      <c r="E210" s="5" t="s">
        <v>1935</v>
      </c>
      <c r="F210" s="5" t="s">
        <v>1936</v>
      </c>
      <c r="G210" s="5" t="s">
        <v>1116</v>
      </c>
      <c r="H210" s="5" t="s">
        <v>1743</v>
      </c>
      <c r="J210" s="5" t="s">
        <v>2076</v>
      </c>
    </row>
    <row r="211" spans="1:10">
      <c r="A211" s="5">
        <v>210</v>
      </c>
      <c r="B211" s="5" t="s">
        <v>1112</v>
      </c>
      <c r="C211" s="5" t="s">
        <v>102</v>
      </c>
      <c r="D211" s="5" t="s">
        <v>1937</v>
      </c>
      <c r="E211" s="5" t="s">
        <v>1938</v>
      </c>
      <c r="F211" s="5" t="s">
        <v>1939</v>
      </c>
      <c r="G211" s="5" t="s">
        <v>1131</v>
      </c>
      <c r="H211" s="5" t="s">
        <v>1940</v>
      </c>
      <c r="J211" s="5" t="s">
        <v>2076</v>
      </c>
    </row>
    <row r="212" spans="1:10">
      <c r="A212" s="5">
        <v>211</v>
      </c>
      <c r="B212" s="5" t="s">
        <v>1112</v>
      </c>
      <c r="C212" s="5" t="s">
        <v>102</v>
      </c>
      <c r="D212" s="5" t="s">
        <v>1941</v>
      </c>
      <c r="E212" s="5" t="s">
        <v>1942</v>
      </c>
      <c r="F212" s="5" t="s">
        <v>1943</v>
      </c>
      <c r="G212" s="5" t="s">
        <v>1347</v>
      </c>
      <c r="H212" s="5" t="s">
        <v>1944</v>
      </c>
      <c r="J212" s="5" t="s">
        <v>2076</v>
      </c>
    </row>
    <row r="213" spans="1:10">
      <c r="A213" s="5">
        <v>212</v>
      </c>
      <c r="B213" s="5" t="s">
        <v>1112</v>
      </c>
      <c r="C213" s="5" t="s">
        <v>102</v>
      </c>
      <c r="D213" s="5" t="s">
        <v>1945</v>
      </c>
      <c r="E213" s="5" t="s">
        <v>1946</v>
      </c>
      <c r="F213" s="5" t="s">
        <v>1148</v>
      </c>
      <c r="G213" s="5" t="s">
        <v>1947</v>
      </c>
      <c r="H213" s="5" t="s">
        <v>1948</v>
      </c>
      <c r="J213" s="5" t="s">
        <v>2076</v>
      </c>
    </row>
    <row r="214" spans="1:10">
      <c r="A214" s="5">
        <v>213</v>
      </c>
      <c r="B214" s="5" t="s">
        <v>1112</v>
      </c>
      <c r="C214" s="5" t="s">
        <v>102</v>
      </c>
      <c r="D214" s="5" t="s">
        <v>1949</v>
      </c>
      <c r="E214" s="5" t="s">
        <v>1950</v>
      </c>
      <c r="F214" s="5" t="s">
        <v>1951</v>
      </c>
      <c r="G214" s="5" t="s">
        <v>1272</v>
      </c>
      <c r="H214" s="5" t="s">
        <v>1952</v>
      </c>
      <c r="J214" s="5" t="s">
        <v>2076</v>
      </c>
    </row>
    <row r="215" spans="1:10">
      <c r="A215" s="5">
        <v>214</v>
      </c>
      <c r="B215" s="5" t="s">
        <v>1112</v>
      </c>
      <c r="C215" s="5" t="s">
        <v>102</v>
      </c>
      <c r="D215" s="5" t="s">
        <v>1953</v>
      </c>
      <c r="E215" s="5" t="s">
        <v>1954</v>
      </c>
      <c r="F215" s="5" t="s">
        <v>1955</v>
      </c>
      <c r="G215" s="5" t="s">
        <v>1956</v>
      </c>
      <c r="H215" s="5" t="s">
        <v>1957</v>
      </c>
      <c r="J215" s="5" t="s">
        <v>2076</v>
      </c>
    </row>
    <row r="216" spans="1:10">
      <c r="A216" s="5">
        <v>215</v>
      </c>
      <c r="B216" s="5" t="s">
        <v>1112</v>
      </c>
      <c r="C216" s="5" t="s">
        <v>102</v>
      </c>
      <c r="D216" s="5" t="s">
        <v>1958</v>
      </c>
      <c r="E216" s="5" t="s">
        <v>1954</v>
      </c>
      <c r="F216" s="5" t="s">
        <v>1955</v>
      </c>
      <c r="G216" s="5" t="s">
        <v>1959</v>
      </c>
      <c r="J216" s="5" t="s">
        <v>2076</v>
      </c>
    </row>
    <row r="217" spans="1:10">
      <c r="A217" s="5">
        <v>216</v>
      </c>
      <c r="B217" s="5" t="s">
        <v>1112</v>
      </c>
      <c r="C217" s="5" t="s">
        <v>102</v>
      </c>
      <c r="D217" s="5" t="s">
        <v>1960</v>
      </c>
      <c r="E217" s="5" t="s">
        <v>1961</v>
      </c>
      <c r="F217" s="5" t="s">
        <v>1962</v>
      </c>
      <c r="G217" s="5" t="s">
        <v>1963</v>
      </c>
      <c r="H217" s="5" t="s">
        <v>1964</v>
      </c>
      <c r="J217" s="5" t="s">
        <v>2076</v>
      </c>
    </row>
    <row r="218" spans="1:10">
      <c r="A218" s="5">
        <v>217</v>
      </c>
      <c r="B218" s="5" t="s">
        <v>1112</v>
      </c>
      <c r="C218" s="5" t="s">
        <v>102</v>
      </c>
      <c r="D218" s="5" t="s">
        <v>1965</v>
      </c>
      <c r="E218" s="5" t="s">
        <v>1966</v>
      </c>
      <c r="F218" s="5" t="s">
        <v>1967</v>
      </c>
      <c r="G218" s="5" t="s">
        <v>1283</v>
      </c>
      <c r="H218" s="5" t="s">
        <v>1968</v>
      </c>
      <c r="J218" s="5" t="s">
        <v>2076</v>
      </c>
    </row>
    <row r="219" spans="1:10">
      <c r="A219" s="5">
        <v>218</v>
      </c>
      <c r="B219" s="5" t="s">
        <v>1112</v>
      </c>
      <c r="C219" s="5" t="s">
        <v>102</v>
      </c>
      <c r="D219" s="5" t="s">
        <v>1969</v>
      </c>
      <c r="E219" s="5" t="s">
        <v>1970</v>
      </c>
      <c r="F219" s="5" t="s">
        <v>1971</v>
      </c>
      <c r="G219" s="5" t="s">
        <v>1207</v>
      </c>
      <c r="H219" s="5" t="s">
        <v>1972</v>
      </c>
      <c r="J219" s="5" t="s">
        <v>2076</v>
      </c>
    </row>
    <row r="220" spans="1:10">
      <c r="A220" s="5">
        <v>219</v>
      </c>
      <c r="B220" s="5" t="s">
        <v>1112</v>
      </c>
      <c r="C220" s="5" t="s">
        <v>102</v>
      </c>
      <c r="D220" s="5" t="s">
        <v>1973</v>
      </c>
      <c r="E220" s="5" t="s">
        <v>1974</v>
      </c>
      <c r="F220" s="5" t="s">
        <v>1130</v>
      </c>
      <c r="G220" s="5" t="s">
        <v>1975</v>
      </c>
      <c r="H220" s="5" t="s">
        <v>1132</v>
      </c>
      <c r="J220" s="5" t="s">
        <v>2076</v>
      </c>
    </row>
    <row r="221" spans="1:10">
      <c r="A221" s="5">
        <v>220</v>
      </c>
      <c r="B221" s="5" t="s">
        <v>1112</v>
      </c>
      <c r="C221" s="5" t="s">
        <v>102</v>
      </c>
      <c r="D221" s="5" t="s">
        <v>1976</v>
      </c>
      <c r="E221" s="5" t="s">
        <v>1977</v>
      </c>
      <c r="F221" s="5" t="s">
        <v>1978</v>
      </c>
      <c r="G221" s="5" t="s">
        <v>1975</v>
      </c>
      <c r="H221" s="5" t="s">
        <v>1979</v>
      </c>
      <c r="J221" s="5" t="s">
        <v>2076</v>
      </c>
    </row>
    <row r="222" spans="1:10">
      <c r="A222" s="5">
        <v>221</v>
      </c>
      <c r="B222" s="5" t="s">
        <v>1112</v>
      </c>
      <c r="C222" s="5" t="s">
        <v>102</v>
      </c>
      <c r="D222" s="5" t="s">
        <v>1980</v>
      </c>
      <c r="E222" s="5" t="s">
        <v>1981</v>
      </c>
      <c r="F222" s="5" t="s">
        <v>1982</v>
      </c>
      <c r="G222" s="5" t="s">
        <v>1177</v>
      </c>
      <c r="H222" s="5" t="s">
        <v>1983</v>
      </c>
      <c r="J222" s="5" t="s">
        <v>2076</v>
      </c>
    </row>
    <row r="223" spans="1:10">
      <c r="A223" s="5">
        <v>222</v>
      </c>
      <c r="B223" s="5" t="s">
        <v>1112</v>
      </c>
      <c r="C223" s="5" t="s">
        <v>102</v>
      </c>
      <c r="D223" s="5" t="s">
        <v>1984</v>
      </c>
      <c r="E223" s="5" t="s">
        <v>1985</v>
      </c>
      <c r="F223" s="5" t="s">
        <v>1986</v>
      </c>
      <c r="G223" s="5" t="s">
        <v>1177</v>
      </c>
      <c r="H223" s="5" t="s">
        <v>1603</v>
      </c>
      <c r="J223" s="5" t="s">
        <v>2076</v>
      </c>
    </row>
    <row r="224" spans="1:10">
      <c r="A224" s="5">
        <v>223</v>
      </c>
      <c r="B224" s="5" t="s">
        <v>1112</v>
      </c>
      <c r="C224" s="5" t="s">
        <v>102</v>
      </c>
      <c r="D224" s="5" t="s">
        <v>1987</v>
      </c>
      <c r="E224" s="5" t="s">
        <v>1988</v>
      </c>
      <c r="F224" s="5" t="s">
        <v>1989</v>
      </c>
      <c r="G224" s="5" t="s">
        <v>1116</v>
      </c>
      <c r="H224" s="5" t="s">
        <v>1926</v>
      </c>
      <c r="J224" s="5" t="s">
        <v>2076</v>
      </c>
    </row>
    <row r="225" spans="1:10">
      <c r="A225" s="5">
        <v>224</v>
      </c>
      <c r="B225" s="5" t="s">
        <v>1112</v>
      </c>
      <c r="C225" s="5" t="s">
        <v>102</v>
      </c>
      <c r="D225" s="5" t="s">
        <v>1990</v>
      </c>
      <c r="E225" s="5" t="s">
        <v>1991</v>
      </c>
      <c r="F225" s="5" t="s">
        <v>1992</v>
      </c>
      <c r="G225" s="5" t="s">
        <v>1993</v>
      </c>
      <c r="H225" s="5" t="s">
        <v>1994</v>
      </c>
      <c r="J225" s="5" t="s">
        <v>2076</v>
      </c>
    </row>
    <row r="226" spans="1:10">
      <c r="A226" s="5">
        <v>225</v>
      </c>
      <c r="B226" s="5" t="s">
        <v>1112</v>
      </c>
      <c r="C226" s="5" t="s">
        <v>102</v>
      </c>
      <c r="D226" s="5" t="s">
        <v>1995</v>
      </c>
      <c r="E226" s="5" t="s">
        <v>1996</v>
      </c>
      <c r="F226" s="5" t="s">
        <v>1193</v>
      </c>
      <c r="G226" s="5" t="s">
        <v>1997</v>
      </c>
      <c r="J226" s="5" t="s">
        <v>2076</v>
      </c>
    </row>
    <row r="227" spans="1:10">
      <c r="A227" s="5">
        <v>226</v>
      </c>
      <c r="B227" s="5" t="s">
        <v>1112</v>
      </c>
      <c r="C227" s="5" t="s">
        <v>102</v>
      </c>
      <c r="D227" s="5" t="s">
        <v>1998</v>
      </c>
      <c r="E227" s="5" t="s">
        <v>1999</v>
      </c>
      <c r="F227" s="5" t="s">
        <v>2000</v>
      </c>
      <c r="G227" s="5" t="s">
        <v>2001</v>
      </c>
      <c r="H227" s="5" t="s">
        <v>2002</v>
      </c>
      <c r="J227" s="5" t="s">
        <v>2076</v>
      </c>
    </row>
    <row r="228" spans="1:10">
      <c r="A228" s="5">
        <v>227</v>
      </c>
      <c r="B228" s="5" t="s">
        <v>1112</v>
      </c>
      <c r="C228" s="5" t="s">
        <v>102</v>
      </c>
      <c r="D228" s="5" t="s">
        <v>2003</v>
      </c>
      <c r="E228" s="5" t="s">
        <v>2004</v>
      </c>
      <c r="F228" s="5" t="s">
        <v>2000</v>
      </c>
      <c r="G228" s="5" t="s">
        <v>1268</v>
      </c>
      <c r="H228" s="5" t="s">
        <v>2005</v>
      </c>
      <c r="J228" s="5" t="s">
        <v>2076</v>
      </c>
    </row>
    <row r="229" spans="1:10">
      <c r="A229" s="5">
        <v>228</v>
      </c>
      <c r="B229" s="5" t="s">
        <v>1112</v>
      </c>
      <c r="C229" s="5" t="s">
        <v>102</v>
      </c>
      <c r="D229" s="5" t="s">
        <v>2006</v>
      </c>
      <c r="E229" s="5" t="s">
        <v>2007</v>
      </c>
      <c r="F229" s="5" t="s">
        <v>2008</v>
      </c>
      <c r="G229" s="5" t="s">
        <v>1410</v>
      </c>
      <c r="H229" s="5" t="s">
        <v>2009</v>
      </c>
      <c r="J229" s="5" t="s">
        <v>2076</v>
      </c>
    </row>
    <row r="230" spans="1:10">
      <c r="A230" s="5">
        <v>229</v>
      </c>
      <c r="B230" s="5" t="s">
        <v>1112</v>
      </c>
      <c r="C230" s="5" t="s">
        <v>102</v>
      </c>
      <c r="D230" s="5" t="s">
        <v>2010</v>
      </c>
      <c r="E230" s="5" t="s">
        <v>2011</v>
      </c>
      <c r="F230" s="5" t="s">
        <v>1130</v>
      </c>
      <c r="G230" s="5" t="s">
        <v>2012</v>
      </c>
      <c r="J230" s="5" t="s">
        <v>2076</v>
      </c>
    </row>
    <row r="231" spans="1:10">
      <c r="A231" s="5">
        <v>230</v>
      </c>
      <c r="B231" s="5" t="s">
        <v>1112</v>
      </c>
      <c r="C231" s="5" t="s">
        <v>102</v>
      </c>
      <c r="D231" s="5" t="s">
        <v>2013</v>
      </c>
      <c r="E231" s="5" t="s">
        <v>2014</v>
      </c>
      <c r="F231" s="5" t="s">
        <v>2015</v>
      </c>
      <c r="G231" s="5" t="s">
        <v>1116</v>
      </c>
      <c r="H231" s="5" t="s">
        <v>2016</v>
      </c>
      <c r="J231" s="5" t="s">
        <v>2076</v>
      </c>
    </row>
    <row r="232" spans="1:10">
      <c r="A232" s="5">
        <v>231</v>
      </c>
      <c r="B232" s="5" t="s">
        <v>1112</v>
      </c>
      <c r="C232" s="5" t="s">
        <v>102</v>
      </c>
      <c r="D232" s="5" t="s">
        <v>2017</v>
      </c>
      <c r="E232" s="5" t="s">
        <v>2018</v>
      </c>
      <c r="F232" s="5" t="s">
        <v>2019</v>
      </c>
      <c r="G232" s="5" t="s">
        <v>1158</v>
      </c>
      <c r="H232" s="5" t="s">
        <v>2020</v>
      </c>
      <c r="J232" s="5" t="s">
        <v>2076</v>
      </c>
    </row>
    <row r="233" spans="1:10">
      <c r="A233" s="5">
        <v>232</v>
      </c>
      <c r="B233" s="5" t="s">
        <v>1112</v>
      </c>
      <c r="C233" s="5" t="s">
        <v>102</v>
      </c>
      <c r="D233" s="5" t="s">
        <v>2021</v>
      </c>
      <c r="E233" s="5" t="s">
        <v>2022</v>
      </c>
      <c r="F233" s="5" t="s">
        <v>2023</v>
      </c>
      <c r="G233" s="5" t="s">
        <v>2024</v>
      </c>
      <c r="H233" s="5" t="s">
        <v>2025</v>
      </c>
      <c r="J233" s="5" t="s">
        <v>2076</v>
      </c>
    </row>
    <row r="234" spans="1:10">
      <c r="A234" s="5">
        <v>233</v>
      </c>
      <c r="B234" s="5" t="s">
        <v>1112</v>
      </c>
      <c r="C234" s="5" t="s">
        <v>102</v>
      </c>
      <c r="D234" s="5" t="s">
        <v>2026</v>
      </c>
      <c r="E234" s="5" t="s">
        <v>2027</v>
      </c>
      <c r="F234" s="5" t="s">
        <v>2028</v>
      </c>
      <c r="G234" s="5" t="s">
        <v>1305</v>
      </c>
      <c r="H234" s="5" t="s">
        <v>1318</v>
      </c>
      <c r="J234" s="5" t="s">
        <v>2076</v>
      </c>
    </row>
    <row r="235" spans="1:10">
      <c r="A235" s="5">
        <v>234</v>
      </c>
      <c r="B235" s="5" t="s">
        <v>1112</v>
      </c>
      <c r="C235" s="5" t="s">
        <v>102</v>
      </c>
      <c r="D235" s="5" t="s">
        <v>2029</v>
      </c>
      <c r="E235" s="5" t="s">
        <v>2030</v>
      </c>
      <c r="F235" s="5" t="s">
        <v>1978</v>
      </c>
      <c r="G235" s="5" t="s">
        <v>2031</v>
      </c>
      <c r="J235" s="5" t="s">
        <v>2076</v>
      </c>
    </row>
    <row r="236" spans="1:10">
      <c r="A236" s="5">
        <v>235</v>
      </c>
      <c r="B236" s="5" t="s">
        <v>1112</v>
      </c>
      <c r="C236" s="5" t="s">
        <v>102</v>
      </c>
      <c r="D236" s="5" t="s">
        <v>2032</v>
      </c>
      <c r="E236" s="5" t="s">
        <v>2033</v>
      </c>
      <c r="F236" s="5" t="s">
        <v>2034</v>
      </c>
      <c r="G236" s="5" t="s">
        <v>1131</v>
      </c>
      <c r="H236" s="5" t="s">
        <v>2035</v>
      </c>
      <c r="J236" s="5" t="s">
        <v>2076</v>
      </c>
    </row>
    <row r="237" spans="1:10">
      <c r="A237" s="5">
        <v>236</v>
      </c>
      <c r="B237" s="5" t="s">
        <v>1112</v>
      </c>
      <c r="C237" s="5" t="s">
        <v>102</v>
      </c>
      <c r="D237" s="5" t="s">
        <v>2036</v>
      </c>
      <c r="E237" s="5" t="s">
        <v>2037</v>
      </c>
      <c r="F237" s="5" t="s">
        <v>2038</v>
      </c>
      <c r="G237" s="5" t="s">
        <v>1405</v>
      </c>
      <c r="H237" s="5" t="s">
        <v>2016</v>
      </c>
      <c r="J237" s="5" t="s">
        <v>2076</v>
      </c>
    </row>
    <row r="238" spans="1:10">
      <c r="A238" s="5">
        <v>237</v>
      </c>
      <c r="B238" s="5" t="s">
        <v>1112</v>
      </c>
      <c r="C238" s="5" t="s">
        <v>102</v>
      </c>
      <c r="D238" s="5" t="s">
        <v>2039</v>
      </c>
      <c r="E238" s="5" t="s">
        <v>2040</v>
      </c>
      <c r="F238" s="5" t="s">
        <v>2041</v>
      </c>
      <c r="G238" s="5" t="s">
        <v>1207</v>
      </c>
      <c r="H238" s="5" t="s">
        <v>1968</v>
      </c>
      <c r="J238" s="5" t="s">
        <v>2076</v>
      </c>
    </row>
    <row r="239" spans="1:10">
      <c r="A239" s="5">
        <v>238</v>
      </c>
      <c r="B239" s="5" t="s">
        <v>1112</v>
      </c>
      <c r="C239" s="5" t="s">
        <v>102</v>
      </c>
      <c r="D239" s="5" t="s">
        <v>2042</v>
      </c>
      <c r="E239" s="5" t="s">
        <v>2043</v>
      </c>
      <c r="F239" s="5" t="s">
        <v>2044</v>
      </c>
      <c r="G239" s="5" t="s">
        <v>1168</v>
      </c>
      <c r="H239" s="5" t="s">
        <v>2045</v>
      </c>
      <c r="J239" s="5" t="s">
        <v>2076</v>
      </c>
    </row>
    <row r="240" spans="1:10">
      <c r="A240" s="5">
        <v>239</v>
      </c>
      <c r="B240" s="5" t="s">
        <v>1112</v>
      </c>
      <c r="C240" s="5" t="s">
        <v>102</v>
      </c>
      <c r="D240" s="5" t="s">
        <v>2046</v>
      </c>
      <c r="E240" s="5" t="s">
        <v>2047</v>
      </c>
      <c r="F240" s="5" t="s">
        <v>2048</v>
      </c>
      <c r="G240" s="5" t="s">
        <v>1283</v>
      </c>
      <c r="H240" s="5" t="s">
        <v>1224</v>
      </c>
      <c r="J240" s="5" t="s">
        <v>2076</v>
      </c>
    </row>
    <row r="241" spans="1:10">
      <c r="A241" s="5">
        <v>240</v>
      </c>
      <c r="B241" s="5" t="s">
        <v>1112</v>
      </c>
      <c r="C241" s="5" t="s">
        <v>102</v>
      </c>
      <c r="D241" s="5" t="s">
        <v>2049</v>
      </c>
      <c r="E241" s="5" t="s">
        <v>2050</v>
      </c>
      <c r="F241" s="5" t="s">
        <v>2051</v>
      </c>
      <c r="G241" s="5" t="s">
        <v>1309</v>
      </c>
      <c r="H241" s="5" t="s">
        <v>2052</v>
      </c>
      <c r="J241" s="5" t="s">
        <v>2076</v>
      </c>
    </row>
    <row r="242" spans="1:10">
      <c r="A242" s="5">
        <v>241</v>
      </c>
      <c r="B242" s="5" t="s">
        <v>1112</v>
      </c>
      <c r="C242" s="5" t="s">
        <v>102</v>
      </c>
      <c r="D242" s="5" t="s">
        <v>2053</v>
      </c>
      <c r="E242" s="5" t="s">
        <v>2054</v>
      </c>
      <c r="F242" s="5" t="s">
        <v>2055</v>
      </c>
      <c r="G242" s="5" t="s">
        <v>1305</v>
      </c>
      <c r="H242" s="5" t="s">
        <v>2056</v>
      </c>
      <c r="J242" s="5" t="s">
        <v>2076</v>
      </c>
    </row>
    <row r="243" spans="1:10">
      <c r="A243" s="5">
        <v>242</v>
      </c>
      <c r="B243" s="5" t="s">
        <v>1112</v>
      </c>
      <c r="C243" s="5" t="s">
        <v>102</v>
      </c>
      <c r="D243" s="5" t="s">
        <v>2057</v>
      </c>
      <c r="E243" s="5" t="s">
        <v>2058</v>
      </c>
      <c r="F243" s="5" t="s">
        <v>2059</v>
      </c>
      <c r="G243" s="5" t="s">
        <v>1309</v>
      </c>
      <c r="H243" s="5" t="s">
        <v>2060</v>
      </c>
      <c r="J243" s="5" t="s">
        <v>2076</v>
      </c>
    </row>
    <row r="244" spans="1:10">
      <c r="A244" s="5">
        <v>243</v>
      </c>
      <c r="B244" s="5" t="s">
        <v>1112</v>
      </c>
      <c r="C244" s="5" t="s">
        <v>102</v>
      </c>
      <c r="D244" s="5" t="s">
        <v>2061</v>
      </c>
      <c r="E244" s="5" t="s">
        <v>2062</v>
      </c>
      <c r="F244" s="5" t="s">
        <v>2063</v>
      </c>
      <c r="G244" s="5" t="s">
        <v>1158</v>
      </c>
      <c r="H244" s="5" t="s">
        <v>2064</v>
      </c>
      <c r="J244" s="5" t="s">
        <v>2076</v>
      </c>
    </row>
    <row r="245" spans="1:10">
      <c r="A245" s="5">
        <v>244</v>
      </c>
      <c r="B245" s="5" t="s">
        <v>1112</v>
      </c>
      <c r="C245" s="5" t="s">
        <v>102</v>
      </c>
      <c r="D245" s="5" t="s">
        <v>2065</v>
      </c>
      <c r="E245" s="5" t="s">
        <v>2066</v>
      </c>
      <c r="F245" s="5" t="s">
        <v>2067</v>
      </c>
      <c r="G245" s="5" t="s">
        <v>1389</v>
      </c>
      <c r="H245" s="5" t="s">
        <v>2068</v>
      </c>
      <c r="J245" s="5" t="s">
        <v>2076</v>
      </c>
    </row>
    <row r="246" spans="1:10">
      <c r="A246" s="5">
        <v>245</v>
      </c>
      <c r="B246" s="5" t="s">
        <v>1112</v>
      </c>
      <c r="C246" s="5" t="s">
        <v>102</v>
      </c>
      <c r="D246" s="5" t="s">
        <v>2069</v>
      </c>
      <c r="E246" s="5" t="s">
        <v>2070</v>
      </c>
      <c r="F246" s="5" t="s">
        <v>2071</v>
      </c>
      <c r="G246" s="5" t="s">
        <v>1131</v>
      </c>
      <c r="H246" s="5" t="s">
        <v>1136</v>
      </c>
      <c r="J246" s="5" t="s">
        <v>2076</v>
      </c>
    </row>
    <row r="247" spans="1:10">
      <c r="A247" s="5">
        <v>246</v>
      </c>
      <c r="B247" s="5" t="s">
        <v>1112</v>
      </c>
      <c r="C247" s="5" t="s">
        <v>102</v>
      </c>
      <c r="D247" s="5" t="s">
        <v>2072</v>
      </c>
      <c r="E247" s="5" t="s">
        <v>2073</v>
      </c>
      <c r="F247" s="5" t="s">
        <v>2074</v>
      </c>
      <c r="G247" s="5" t="s">
        <v>1131</v>
      </c>
      <c r="H247" s="5" t="s">
        <v>2075</v>
      </c>
      <c r="J247" s="5" t="s">
        <v>2076</v>
      </c>
    </row>
  </sheetData>
  <sheetProtection formatColumns="0" formatRows="0"/>
  <phoneticPr fontId="9"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ColWidth="9.125" defaultRowHeight="11.8"/>
  <cols>
    <col min="1" max="16384" width="9.125" style="3"/>
  </cols>
  <sheetData/>
  <phoneticPr fontId="9"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sheetPr codeName="modProv">
    <tabColor indexed="47"/>
  </sheetPr>
  <dimension ref="A1"/>
  <sheetViews>
    <sheetView showGridLines="0" zoomScaleNormal="100" workbookViewId="0"/>
  </sheetViews>
  <sheetFormatPr defaultColWidth="9.125" defaultRowHeight="12.45"/>
  <cols>
    <col min="1" max="16384" width="9.125" style="51"/>
  </cols>
  <sheetData/>
  <sheetProtection formatColumns="0" formatRows="0"/>
  <phoneticPr fontId="9"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ColWidth="9.125" defaultRowHeight="11.8"/>
  <cols>
    <col min="1" max="16384" width="9.125" style="3"/>
  </cols>
  <sheetData/>
  <sheetProtection formatColumns="0" formatRows="0"/>
  <phoneticPr fontId="10"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ColWidth="9.125" defaultRowHeight="11.8"/>
  <cols>
    <col min="1" max="16384" width="9.125" style="3"/>
  </cols>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sheetPr codeName="modList01">
    <tabColor indexed="47"/>
  </sheetPr>
  <dimension ref="A1:A424"/>
  <sheetViews>
    <sheetView showGridLines="0" zoomScaleNormal="100" workbookViewId="0"/>
  </sheetViews>
  <sheetFormatPr defaultRowHeight="11.8"/>
  <sheetData>
    <row r="1" spans="1:1">
      <c r="A1" s="3"/>
    </row>
    <row r="12" spans="1:1" ht="15.05" customHeight="1"/>
    <row r="13" spans="1:1" ht="15.05" customHeight="1"/>
    <row r="14" spans="1:1" ht="15.05" customHeight="1"/>
    <row r="15" spans="1:1" ht="15.05" customHeight="1"/>
    <row r="16" spans="1:1" ht="15.05" customHeight="1"/>
    <row r="17" ht="15.05" customHeight="1"/>
    <row r="18" ht="15.05" customHeight="1"/>
    <row r="19" ht="15.05" customHeight="1"/>
    <row r="20" ht="15.05" customHeight="1"/>
    <row r="21" ht="15.05" customHeight="1"/>
    <row r="22" ht="15.05" customHeight="1"/>
    <row r="23" ht="15.05" customHeight="1"/>
    <row r="24" ht="15.05" customHeight="1"/>
    <row r="25" ht="15.05" customHeight="1"/>
    <row r="26" ht="15.05" customHeight="1"/>
    <row r="27" ht="15.05" customHeight="1"/>
    <row r="28" ht="15.05" customHeight="1"/>
    <row r="29" ht="15.05" customHeight="1"/>
    <row r="30" ht="15.05" customHeight="1"/>
    <row r="31" ht="15.05" customHeight="1"/>
    <row r="32" ht="15.05" customHeight="1"/>
    <row r="33" ht="15.05" customHeight="1"/>
    <row r="34" ht="15.05" customHeight="1"/>
    <row r="35" ht="15.05" customHeight="1"/>
    <row r="36" ht="15.05" customHeight="1"/>
    <row r="37" ht="15.05" customHeight="1"/>
    <row r="38" ht="15.05" customHeight="1"/>
    <row r="39" ht="15.05" customHeight="1"/>
    <row r="40" ht="15.05" customHeight="1"/>
    <row r="41" ht="15.05" customHeight="1"/>
    <row r="42" ht="15.05" customHeight="1"/>
    <row r="43" ht="15.05" customHeight="1"/>
    <row r="44" ht="15.05" customHeight="1"/>
    <row r="45" ht="15.05" customHeight="1"/>
    <row r="46" ht="15.05" customHeight="1"/>
    <row r="47" ht="15.05" customHeight="1"/>
    <row r="48" ht="15.05" customHeight="1"/>
    <row r="49" ht="15.05" customHeight="1"/>
    <row r="50" ht="15.05" customHeight="1"/>
    <row r="51" ht="15.05" customHeight="1"/>
    <row r="52" ht="15.05" customHeight="1"/>
    <row r="53" ht="15.05" customHeight="1"/>
    <row r="54" ht="15.05" customHeight="1"/>
    <row r="55" ht="15.05" customHeight="1"/>
    <row r="56" ht="15.05" customHeight="1"/>
    <row r="57" ht="15.05" customHeight="1"/>
    <row r="58" ht="15.05" customHeight="1"/>
    <row r="59" ht="15.05" customHeight="1"/>
    <row r="60" ht="15.05" customHeight="1"/>
    <row r="61" ht="15.05" customHeight="1"/>
    <row r="62" ht="15.05" customHeight="1"/>
    <row r="63" ht="15.05" customHeight="1"/>
    <row r="64" ht="15.05" customHeight="1"/>
    <row r="65" ht="15.05" customHeight="1"/>
    <row r="66" ht="15.05" customHeight="1"/>
    <row r="67" ht="15.05" customHeight="1"/>
    <row r="68" ht="15.05" customHeight="1"/>
    <row r="69" ht="15.05" customHeight="1"/>
    <row r="70" ht="15.05" customHeight="1"/>
    <row r="71" ht="15.05" customHeight="1"/>
    <row r="72" ht="15.05" customHeight="1"/>
    <row r="73" ht="15.05" customHeight="1"/>
    <row r="74" ht="15.05" customHeight="1"/>
    <row r="75" ht="15.05" customHeight="1"/>
    <row r="76" ht="15.05" customHeight="1"/>
    <row r="77" ht="15.05" customHeight="1"/>
    <row r="78" ht="15.05" customHeight="1"/>
    <row r="79" ht="15.05" customHeight="1"/>
    <row r="80" ht="15.05" customHeight="1"/>
    <row r="81" ht="15.05" customHeight="1"/>
    <row r="82" ht="15.05" customHeight="1"/>
    <row r="83" ht="15.05" customHeight="1"/>
    <row r="84" ht="15.05" customHeight="1"/>
    <row r="85" ht="15.05" customHeight="1"/>
    <row r="86" ht="15.05" customHeight="1"/>
    <row r="87" ht="15.05" customHeight="1"/>
    <row r="88" ht="15.05" customHeight="1"/>
    <row r="89" ht="15.05" customHeight="1"/>
    <row r="90" ht="15.05" customHeight="1"/>
    <row r="91" ht="15.05" customHeight="1"/>
    <row r="92" ht="15.05" customHeight="1"/>
    <row r="93" ht="15.05" customHeight="1"/>
    <row r="94" ht="15.05" customHeight="1"/>
    <row r="95" ht="15.05" customHeight="1"/>
    <row r="96" ht="15.05" customHeight="1"/>
    <row r="97" ht="15.05" customHeight="1"/>
    <row r="98" ht="15.05" customHeight="1"/>
    <row r="99" ht="15.05" customHeight="1"/>
    <row r="100" ht="15.05" customHeight="1"/>
    <row r="101" ht="15.05" customHeight="1"/>
    <row r="102" ht="15.05" customHeight="1"/>
    <row r="103" ht="15.05" customHeight="1"/>
    <row r="104" ht="15.05" customHeight="1"/>
    <row r="105" ht="15.05" customHeight="1"/>
    <row r="106" ht="15.05" customHeight="1"/>
    <row r="107" ht="15.05" customHeight="1"/>
    <row r="108" ht="15.05" customHeight="1"/>
    <row r="109" ht="15.05" customHeight="1"/>
    <row r="110" ht="15.05" customHeight="1"/>
    <row r="111" ht="15.05" customHeight="1"/>
    <row r="112" ht="15.05" customHeight="1"/>
    <row r="113" ht="15.05" customHeight="1"/>
    <row r="114" ht="15.05" customHeight="1"/>
    <row r="115" ht="15.05" customHeight="1"/>
    <row r="116" ht="15.05" customHeight="1"/>
    <row r="117" ht="15.05" customHeight="1"/>
    <row r="118" ht="15.05" customHeight="1"/>
    <row r="119" ht="15.05" customHeight="1"/>
    <row r="120" ht="15.05" customHeight="1"/>
    <row r="121" ht="15.05" customHeight="1"/>
    <row r="122" ht="15.05" customHeight="1"/>
    <row r="123" ht="15.05" customHeight="1"/>
    <row r="124" ht="15.05" customHeight="1"/>
    <row r="125" ht="15.05" customHeight="1"/>
    <row r="126" ht="15.05" customHeight="1"/>
    <row r="127" ht="15.05" customHeight="1"/>
    <row r="128" ht="15.05" customHeight="1"/>
    <row r="129" ht="15.05" customHeight="1"/>
    <row r="130" ht="15.05" customHeight="1"/>
    <row r="131" ht="15.05" customHeight="1"/>
    <row r="132" ht="15.05" customHeight="1"/>
    <row r="133" ht="15.05" customHeight="1"/>
    <row r="134" ht="15.05" customHeight="1"/>
    <row r="135" ht="15.05" customHeight="1"/>
    <row r="136" ht="15.05" customHeight="1"/>
    <row r="137" ht="15.05" customHeight="1"/>
    <row r="138" ht="15.05" customHeight="1"/>
    <row r="139" ht="15.05" customHeight="1"/>
    <row r="140" ht="15.05" customHeight="1"/>
    <row r="141" ht="15.05" customHeight="1"/>
    <row r="142" ht="15.05" customHeight="1"/>
    <row r="143" ht="15.05" customHeight="1"/>
    <row r="144" ht="15.05" customHeight="1"/>
    <row r="145" ht="15.05" customHeight="1"/>
    <row r="146" ht="15.05" customHeight="1"/>
    <row r="147" ht="15.05" customHeight="1"/>
    <row r="148" ht="15.05" customHeight="1"/>
    <row r="149" ht="15.05" customHeight="1"/>
    <row r="150" ht="15.05" customHeight="1"/>
    <row r="151" ht="15.05" customHeight="1"/>
    <row r="152" ht="15.05" customHeight="1"/>
    <row r="153" ht="15.05" customHeight="1"/>
    <row r="154" ht="15.05" customHeight="1"/>
    <row r="155" ht="15.05" customHeight="1"/>
    <row r="156" ht="15.05" customHeight="1"/>
    <row r="157" ht="15.05" customHeight="1"/>
    <row r="158" ht="15.05" customHeight="1"/>
    <row r="159" ht="15.05" customHeight="1"/>
    <row r="160" ht="15.05" customHeight="1"/>
    <row r="161" ht="15.05" customHeight="1"/>
    <row r="162" ht="15.05" customHeight="1"/>
    <row r="163" ht="15.05" customHeight="1"/>
    <row r="164" ht="15.05" customHeight="1"/>
    <row r="165" ht="15.05" customHeight="1"/>
    <row r="166" ht="15.05" customHeight="1"/>
    <row r="167" ht="15.05" customHeight="1"/>
    <row r="168" ht="15.05" customHeight="1"/>
    <row r="169" ht="15.05" customHeight="1"/>
    <row r="170" ht="15.05" customHeight="1"/>
    <row r="171" ht="15.05" customHeight="1"/>
    <row r="172" ht="15.05" customHeight="1"/>
    <row r="173" ht="15.05" customHeight="1"/>
    <row r="174" ht="15.05" customHeight="1"/>
    <row r="175" ht="15.05" customHeight="1"/>
    <row r="176" ht="15.05" customHeight="1"/>
    <row r="177" ht="15.05" customHeight="1"/>
    <row r="178" ht="15.05" customHeight="1"/>
    <row r="179" ht="15.05" customHeight="1"/>
    <row r="180" ht="15.05" customHeight="1"/>
    <row r="181" ht="15.05" customHeight="1"/>
    <row r="182" ht="15.05" customHeight="1"/>
    <row r="183" ht="15.05" customHeight="1"/>
    <row r="184" ht="15.05" customHeight="1"/>
    <row r="185" ht="15.05" customHeight="1"/>
    <row r="186" ht="15.05" customHeight="1"/>
    <row r="187" ht="15.05" customHeight="1"/>
    <row r="188" ht="15.05" customHeight="1"/>
    <row r="189" ht="15.05" customHeight="1"/>
    <row r="190" ht="15.05" customHeight="1"/>
    <row r="191" ht="15.05" customHeight="1"/>
    <row r="192" ht="15.05" customHeight="1"/>
    <row r="193" ht="15.05" customHeight="1"/>
    <row r="194" ht="15.05" customHeight="1"/>
    <row r="195" ht="15.05" customHeight="1"/>
    <row r="196" ht="15.05" customHeight="1"/>
    <row r="197" ht="15.05" customHeight="1"/>
    <row r="198" ht="15.05" customHeight="1"/>
    <row r="199" ht="15.05" customHeight="1"/>
    <row r="200" ht="15.05" customHeight="1"/>
    <row r="201" ht="15.05" customHeight="1"/>
    <row r="202" ht="15.05" customHeight="1"/>
    <row r="203" ht="15.05" customHeight="1"/>
    <row r="204" ht="15.05" customHeight="1"/>
    <row r="205" ht="15.05" customHeight="1"/>
    <row r="206" ht="15.05" customHeight="1"/>
    <row r="207" ht="15.05" customHeight="1"/>
    <row r="208" ht="15.05" customHeight="1"/>
    <row r="209" ht="15.05" customHeight="1"/>
    <row r="210" ht="15.05" customHeight="1"/>
    <row r="211" ht="15.05" customHeight="1"/>
    <row r="212" ht="15.05" customHeight="1"/>
    <row r="213" ht="15.05" customHeight="1"/>
    <row r="214" ht="15.05" customHeight="1"/>
    <row r="215" ht="15.05" customHeight="1"/>
    <row r="216" ht="15.05" customHeight="1"/>
    <row r="217" ht="15.05" customHeight="1"/>
    <row r="218" ht="15.05" customHeight="1"/>
    <row r="219" ht="15.05" customHeight="1"/>
    <row r="220" ht="15.05" customHeight="1"/>
    <row r="221" ht="15.05" customHeight="1"/>
    <row r="222" ht="15.05" customHeight="1"/>
    <row r="223" ht="15.05" customHeight="1"/>
    <row r="224" ht="15.05" customHeight="1"/>
    <row r="225" ht="15.05" customHeight="1"/>
    <row r="226" ht="15.05" customHeight="1"/>
    <row r="227" ht="15.05" customHeight="1"/>
    <row r="228" ht="15.05" customHeight="1"/>
    <row r="229" ht="15.05" customHeight="1"/>
    <row r="230" ht="15.05" customHeight="1"/>
    <row r="231" ht="15.05" customHeight="1"/>
    <row r="232" ht="15.05" customHeight="1"/>
    <row r="233" ht="15.05" customHeight="1"/>
    <row r="234" ht="15.05" customHeight="1"/>
    <row r="235" ht="15.05" customHeight="1"/>
    <row r="236" ht="15.05" customHeight="1"/>
    <row r="237" ht="15.05" customHeight="1"/>
    <row r="238" ht="15.05" customHeight="1"/>
    <row r="239" ht="15.05" customHeight="1"/>
    <row r="240" ht="15.05" customHeight="1"/>
    <row r="241" ht="15.05" customHeight="1"/>
    <row r="242" ht="15.05" customHeight="1"/>
    <row r="243" ht="15.05" customHeight="1"/>
    <row r="244" ht="15.05" customHeight="1"/>
    <row r="245" ht="15.05" customHeight="1"/>
    <row r="246" ht="15.05" customHeight="1"/>
    <row r="247" ht="15.05" customHeight="1"/>
    <row r="248" ht="15.05" customHeight="1"/>
    <row r="249" ht="15.05" customHeight="1"/>
    <row r="250" ht="15.05" customHeight="1"/>
    <row r="251" ht="15.05" customHeight="1"/>
    <row r="252" ht="15.05" customHeight="1"/>
    <row r="253" ht="15.05" customHeight="1"/>
    <row r="254" ht="15.05" customHeight="1"/>
    <row r="255" ht="15.05" customHeight="1"/>
    <row r="256" ht="15.05" customHeight="1"/>
    <row r="257" ht="15.05" customHeight="1"/>
    <row r="258" ht="15.05" customHeight="1"/>
    <row r="259" ht="15.05" customHeight="1"/>
    <row r="260" ht="15.05" customHeight="1"/>
    <row r="261" ht="15.05" customHeight="1"/>
    <row r="262" ht="15.05" customHeight="1"/>
    <row r="263" ht="15.05" customHeight="1"/>
    <row r="264" ht="15.05" customHeight="1"/>
    <row r="265" ht="15.05" customHeight="1"/>
    <row r="266" ht="15.05" customHeight="1"/>
    <row r="267" ht="15.05" customHeight="1"/>
    <row r="268" ht="15.05" customHeight="1"/>
    <row r="269" ht="15.05" customHeight="1"/>
    <row r="270" ht="15.05" customHeight="1"/>
    <row r="271" ht="15.05" customHeight="1"/>
    <row r="272" ht="15.05" customHeight="1"/>
    <row r="273" ht="15.05" customHeight="1"/>
    <row r="274" ht="15.05" customHeight="1"/>
    <row r="275" ht="15.05" customHeight="1"/>
    <row r="276" ht="15.05" customHeight="1"/>
    <row r="277" ht="15.05" customHeight="1"/>
    <row r="278" ht="15.05" customHeight="1"/>
    <row r="279" ht="15.05" customHeight="1"/>
    <row r="280" ht="15.05" customHeight="1"/>
    <row r="281" ht="15.05" customHeight="1"/>
    <row r="282" ht="15.05" customHeight="1"/>
    <row r="283" ht="15.05" customHeight="1"/>
    <row r="284" ht="15.05" customHeight="1"/>
    <row r="285" ht="15.05" customHeight="1"/>
    <row r="286" ht="15.05" customHeight="1"/>
    <row r="287" ht="15.05" customHeight="1"/>
    <row r="288" ht="15.05" customHeight="1"/>
    <row r="289" ht="15.05" customHeight="1"/>
    <row r="290" ht="15.05" customHeight="1"/>
    <row r="291" ht="15.05" customHeight="1"/>
    <row r="292" ht="15.05" customHeight="1"/>
    <row r="293" ht="15.05" customHeight="1"/>
    <row r="294" ht="15.05" customHeight="1"/>
    <row r="295" ht="15.05" customHeight="1"/>
    <row r="296" ht="15.05" customHeight="1"/>
    <row r="297" ht="15.05" customHeight="1"/>
    <row r="298" ht="15.05" customHeight="1"/>
    <row r="299" ht="15.05" customHeight="1"/>
    <row r="300" ht="15.05" customHeight="1"/>
    <row r="301" ht="15.05" customHeight="1"/>
    <row r="302" ht="15.05" customHeight="1"/>
    <row r="303" ht="15.05" customHeight="1"/>
    <row r="304" ht="15.05" customHeight="1"/>
    <row r="305" ht="15.05" customHeight="1"/>
    <row r="306" ht="15.05" customHeight="1"/>
    <row r="307" ht="15.05" customHeight="1"/>
    <row r="308" ht="15.05" customHeight="1"/>
    <row r="309" ht="15.05" customHeight="1"/>
    <row r="310" ht="15.05" customHeight="1"/>
    <row r="311" ht="15.05" customHeight="1"/>
    <row r="312" ht="15.05" customHeight="1"/>
    <row r="313" ht="15.05" customHeight="1"/>
    <row r="314" ht="15.05" customHeight="1"/>
    <row r="315" ht="15.05" customHeight="1"/>
    <row r="316" ht="15.05" customHeight="1"/>
    <row r="317" ht="15.05" customHeight="1"/>
    <row r="318" ht="15.05" customHeight="1"/>
    <row r="319" ht="15.05" customHeight="1"/>
    <row r="320" ht="15.05" customHeight="1"/>
    <row r="321" ht="15.05" customHeight="1"/>
    <row r="322" ht="15.05" customHeight="1"/>
    <row r="323" ht="15.05" customHeight="1"/>
    <row r="324" ht="15.05" customHeight="1"/>
    <row r="325" ht="15.05" customHeight="1"/>
    <row r="326" ht="15.05" customHeight="1"/>
    <row r="327" ht="15.05" customHeight="1"/>
    <row r="328" ht="15.05" customHeight="1"/>
    <row r="329" ht="15.05" customHeight="1"/>
    <row r="330" ht="15.05" customHeight="1"/>
    <row r="331" ht="15.05" customHeight="1"/>
    <row r="332" ht="15.05" customHeight="1"/>
    <row r="333" ht="15.05" customHeight="1"/>
    <row r="334" ht="15.05" customHeight="1"/>
    <row r="335" ht="15.05" customHeight="1"/>
    <row r="336" ht="15.05" customHeight="1"/>
    <row r="337" ht="15.05" customHeight="1"/>
    <row r="338" ht="15.05" customHeight="1"/>
    <row r="339" ht="15.05" customHeight="1"/>
    <row r="340" ht="15.05" customHeight="1"/>
    <row r="341" ht="15.05" customHeight="1"/>
    <row r="342" ht="15.05" customHeight="1"/>
    <row r="343" ht="15.05" customHeight="1"/>
    <row r="344" ht="15.05" customHeight="1"/>
    <row r="345" ht="15.05" customHeight="1"/>
    <row r="346" ht="15.05" customHeight="1"/>
    <row r="347" ht="15.05" customHeight="1"/>
    <row r="348" ht="15.05" customHeight="1"/>
    <row r="349" ht="15.05" customHeight="1"/>
    <row r="350" ht="15.05" customHeight="1"/>
    <row r="351" ht="15.05" customHeight="1"/>
    <row r="352" ht="15.05" customHeight="1"/>
    <row r="353" ht="15.05" customHeight="1"/>
    <row r="354" ht="15.05" customHeight="1"/>
    <row r="355" ht="15.05" customHeight="1"/>
    <row r="356" ht="15.05" customHeight="1"/>
    <row r="357" ht="15.05" customHeight="1"/>
    <row r="358" ht="15.05" customHeight="1"/>
    <row r="359" ht="15.05" customHeight="1"/>
    <row r="360" ht="15.05" customHeight="1"/>
    <row r="361" ht="15.05" customHeight="1"/>
    <row r="362" ht="15.05" customHeight="1"/>
    <row r="363" ht="15.05" customHeight="1"/>
    <row r="364" ht="15.05" customHeight="1"/>
    <row r="365" ht="15.05" customHeight="1"/>
    <row r="366" ht="15.05" customHeight="1"/>
    <row r="367" ht="15.05" customHeight="1"/>
    <row r="368" ht="15.05" customHeight="1"/>
    <row r="369" ht="15.05" customHeight="1"/>
    <row r="370" ht="15.05" customHeight="1"/>
    <row r="371" ht="15.05" customHeight="1"/>
    <row r="372" ht="15.05" customHeight="1"/>
    <row r="373" ht="15.05" customHeight="1"/>
    <row r="374" ht="15.05" customHeight="1"/>
    <row r="375" ht="15.05" customHeight="1"/>
    <row r="376" ht="15.05" customHeight="1"/>
    <row r="377" ht="15.05" customHeight="1"/>
    <row r="378" ht="15.05" customHeight="1"/>
    <row r="379" ht="15.05" customHeight="1"/>
    <row r="380" ht="15.05" customHeight="1"/>
    <row r="381" ht="15.05" customHeight="1"/>
    <row r="382" ht="15.05" customHeight="1"/>
    <row r="383" ht="15.05" customHeight="1"/>
    <row r="384" ht="15.05" customHeight="1"/>
    <row r="385" ht="15.05" customHeight="1"/>
    <row r="386" ht="15.05" customHeight="1"/>
    <row r="387" ht="15.05" customHeight="1"/>
    <row r="388" ht="15.05" customHeight="1"/>
    <row r="389" ht="15.05" customHeight="1"/>
    <row r="390" ht="15.05" customHeight="1"/>
    <row r="391" ht="15.05" customHeight="1"/>
    <row r="392" ht="15.05" customHeight="1"/>
    <row r="393" ht="15.05" customHeight="1"/>
    <row r="394" ht="15.05" customHeight="1"/>
    <row r="395" ht="15.05" customHeight="1"/>
    <row r="396" ht="15.05" customHeight="1"/>
    <row r="397" ht="15.05" customHeight="1"/>
    <row r="398" ht="15.05" customHeight="1"/>
    <row r="399" ht="15.05" customHeight="1"/>
    <row r="400" ht="15.05" customHeight="1"/>
    <row r="401" ht="15.05" customHeight="1"/>
    <row r="402" ht="15.05" customHeight="1"/>
    <row r="403" ht="15.05" customHeight="1"/>
    <row r="404" ht="15.05" customHeight="1"/>
    <row r="405" ht="15.05" customHeight="1"/>
    <row r="406" ht="15.05" customHeight="1"/>
    <row r="407" ht="15.05" customHeight="1"/>
    <row r="408" ht="15.05" customHeight="1"/>
    <row r="409" ht="15.05" customHeight="1"/>
    <row r="410" ht="15.05" customHeight="1"/>
    <row r="411" ht="15.05" customHeight="1"/>
    <row r="412" ht="15.05" customHeight="1"/>
    <row r="413" ht="15.05" customHeight="1"/>
    <row r="414" ht="15.05" customHeight="1"/>
    <row r="415" ht="15.05" customHeight="1"/>
    <row r="416" ht="15.05" customHeight="1"/>
    <row r="417" ht="15.05" customHeight="1"/>
    <row r="418" ht="15.05" customHeight="1"/>
    <row r="419" ht="15.05" customHeight="1"/>
    <row r="420" ht="15.05" customHeight="1"/>
    <row r="421" ht="15.05" customHeight="1"/>
    <row r="422" ht="15.05" customHeight="1"/>
    <row r="423" ht="15.05" customHeight="1"/>
    <row r="424" ht="15.05" customHeight="1"/>
  </sheetData>
  <phoneticPr fontId="9"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sheetPr codeName="modList02">
    <tabColor indexed="47"/>
  </sheetPr>
  <dimension ref="A1"/>
  <sheetViews>
    <sheetView showGridLines="0" zoomScaleNormal="100" workbookViewId="0"/>
  </sheetViews>
  <sheetFormatPr defaultRowHeight="11.8"/>
  <sheetData>
    <row r="1" spans="1:1">
      <c r="A1" s="3"/>
    </row>
  </sheetData>
  <phoneticPr fontId="9"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ColWidth="9.125" defaultRowHeight="11.8"/>
  <cols>
    <col min="1" max="16384" width="9.125" style="121"/>
  </cols>
  <sheetData>
    <row r="1" spans="1:1">
      <c r="A1" s="183"/>
    </row>
  </sheetData>
  <phoneticPr fontId="9"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8"/>
  <sheetData/>
  <pageMargins left="0.7" right="0.7" top="0.75" bottom="0.75" header="0.3" footer="0.3"/>
</worksheet>
</file>

<file path=xl/worksheets/sheet69.xml><?xml version="1.0" encoding="utf-8"?>
<worksheet xmlns="http://schemas.openxmlformats.org/spreadsheetml/2006/main" xmlns:r="http://schemas.openxmlformats.org/officeDocument/2006/relationships">
  <sheetPr codeName="TSH_REESTR_MO">
    <tabColor indexed="47"/>
  </sheetPr>
  <dimension ref="A1:D163"/>
  <sheetViews>
    <sheetView showGridLines="0" zoomScaleNormal="100" workbookViewId="0"/>
  </sheetViews>
  <sheetFormatPr defaultRowHeight="11.8"/>
  <cols>
    <col min="1" max="1" width="9.125" style="1070"/>
  </cols>
  <sheetData>
    <row r="1" spans="1:4">
      <c r="A1" s="1070" t="s">
        <v>1088</v>
      </c>
      <c r="B1" s="1070" t="s">
        <v>491</v>
      </c>
      <c r="C1" s="1070" t="s">
        <v>492</v>
      </c>
      <c r="D1" s="1070" t="s">
        <v>1087</v>
      </c>
    </row>
    <row r="2" spans="1:4">
      <c r="A2" s="1070">
        <v>1</v>
      </c>
      <c r="B2" s="1070" t="s">
        <v>763</v>
      </c>
      <c r="C2" s="1070" t="s">
        <v>763</v>
      </c>
      <c r="D2" s="1070" t="s">
        <v>764</v>
      </c>
    </row>
    <row r="3" spans="1:4">
      <c r="A3" s="1070">
        <v>2</v>
      </c>
      <c r="B3" s="1070" t="s">
        <v>765</v>
      </c>
      <c r="C3" s="1070" t="s">
        <v>767</v>
      </c>
      <c r="D3" s="1070" t="s">
        <v>768</v>
      </c>
    </row>
    <row r="4" spans="1:4">
      <c r="A4" s="1070">
        <v>3</v>
      </c>
      <c r="B4" s="1070" t="s">
        <v>765</v>
      </c>
      <c r="C4" s="1070" t="s">
        <v>769</v>
      </c>
      <c r="D4" s="1070" t="s">
        <v>770</v>
      </c>
    </row>
    <row r="5" spans="1:4">
      <c r="A5" s="1070">
        <v>4</v>
      </c>
      <c r="B5" s="1070" t="s">
        <v>765</v>
      </c>
      <c r="C5" s="1070" t="s">
        <v>765</v>
      </c>
      <c r="D5" s="1070" t="s">
        <v>766</v>
      </c>
    </row>
    <row r="6" spans="1:4">
      <c r="A6" s="1070">
        <v>5</v>
      </c>
      <c r="B6" s="1070" t="s">
        <v>765</v>
      </c>
      <c r="C6" s="1070" t="s">
        <v>771</v>
      </c>
      <c r="D6" s="1070" t="s">
        <v>772</v>
      </c>
    </row>
    <row r="7" spans="1:4">
      <c r="A7" s="1070">
        <v>6</v>
      </c>
      <c r="B7" s="1070" t="s">
        <v>765</v>
      </c>
      <c r="C7" s="1070" t="s">
        <v>773</v>
      </c>
      <c r="D7" s="1070" t="s">
        <v>774</v>
      </c>
    </row>
    <row r="8" spans="1:4">
      <c r="A8" s="1070">
        <v>7</v>
      </c>
      <c r="B8" s="1070" t="s">
        <v>765</v>
      </c>
      <c r="C8" s="1070" t="s">
        <v>775</v>
      </c>
      <c r="D8" s="1070" t="s">
        <v>776</v>
      </c>
    </row>
    <row r="9" spans="1:4">
      <c r="A9" s="1070">
        <v>8</v>
      </c>
      <c r="B9" s="1070" t="s">
        <v>765</v>
      </c>
      <c r="C9" s="1070" t="s">
        <v>777</v>
      </c>
      <c r="D9" s="1070" t="s">
        <v>778</v>
      </c>
    </row>
    <row r="10" spans="1:4">
      <c r="A10" s="1070">
        <v>9</v>
      </c>
      <c r="B10" s="1070" t="s">
        <v>765</v>
      </c>
      <c r="C10" s="1070" t="s">
        <v>779</v>
      </c>
      <c r="D10" s="1070" t="s">
        <v>780</v>
      </c>
    </row>
    <row r="11" spans="1:4">
      <c r="A11" s="1070">
        <v>10</v>
      </c>
      <c r="B11" s="1070" t="s">
        <v>765</v>
      </c>
      <c r="C11" s="1070" t="s">
        <v>781</v>
      </c>
      <c r="D11" s="1070" t="s">
        <v>782</v>
      </c>
    </row>
    <row r="12" spans="1:4">
      <c r="A12" s="1070">
        <v>11</v>
      </c>
      <c r="B12" s="1070" t="s">
        <v>765</v>
      </c>
      <c r="C12" s="1070" t="s">
        <v>783</v>
      </c>
      <c r="D12" s="1070" t="s">
        <v>784</v>
      </c>
    </row>
    <row r="13" spans="1:4">
      <c r="A13" s="1070">
        <v>12</v>
      </c>
      <c r="B13" s="1070" t="s">
        <v>765</v>
      </c>
      <c r="C13" s="1070" t="s">
        <v>785</v>
      </c>
      <c r="D13" s="1070" t="s">
        <v>786</v>
      </c>
    </row>
    <row r="14" spans="1:4">
      <c r="A14" s="1070">
        <v>13</v>
      </c>
      <c r="B14" s="1070" t="s">
        <v>765</v>
      </c>
      <c r="C14" s="1070" t="s">
        <v>787</v>
      </c>
      <c r="D14" s="1070" t="s">
        <v>788</v>
      </c>
    </row>
    <row r="15" spans="1:4">
      <c r="A15" s="1070">
        <v>14</v>
      </c>
      <c r="B15" s="1070" t="s">
        <v>765</v>
      </c>
      <c r="C15" s="1070" t="s">
        <v>789</v>
      </c>
      <c r="D15" s="1070" t="s">
        <v>790</v>
      </c>
    </row>
    <row r="16" spans="1:4">
      <c r="A16" s="1070">
        <v>15</v>
      </c>
      <c r="B16" s="1070" t="s">
        <v>765</v>
      </c>
      <c r="C16" s="1070" t="s">
        <v>791</v>
      </c>
      <c r="D16" s="1070" t="s">
        <v>792</v>
      </c>
    </row>
    <row r="17" spans="1:4">
      <c r="A17" s="1070">
        <v>16</v>
      </c>
      <c r="B17" s="1070" t="s">
        <v>765</v>
      </c>
      <c r="C17" s="1070" t="s">
        <v>793</v>
      </c>
      <c r="D17" s="1070" t="s">
        <v>794</v>
      </c>
    </row>
    <row r="18" spans="1:4">
      <c r="A18" s="1070">
        <v>17</v>
      </c>
      <c r="B18" s="1070" t="s">
        <v>765</v>
      </c>
      <c r="C18" s="1070" t="s">
        <v>795</v>
      </c>
      <c r="D18" s="1070" t="s">
        <v>796</v>
      </c>
    </row>
    <row r="19" spans="1:4">
      <c r="A19" s="1070">
        <v>18</v>
      </c>
      <c r="B19" s="1070" t="s">
        <v>765</v>
      </c>
      <c r="C19" s="1070" t="s">
        <v>797</v>
      </c>
      <c r="D19" s="1070" t="s">
        <v>798</v>
      </c>
    </row>
    <row r="20" spans="1:4">
      <c r="A20" s="1070">
        <v>19</v>
      </c>
      <c r="B20" s="1070" t="s">
        <v>765</v>
      </c>
      <c r="C20" s="1070" t="s">
        <v>799</v>
      </c>
      <c r="D20" s="1070" t="s">
        <v>800</v>
      </c>
    </row>
    <row r="21" spans="1:4">
      <c r="A21" s="1070">
        <v>20</v>
      </c>
      <c r="B21" s="1070" t="s">
        <v>765</v>
      </c>
      <c r="C21" s="1070" t="s">
        <v>801</v>
      </c>
      <c r="D21" s="1070" t="s">
        <v>802</v>
      </c>
    </row>
    <row r="22" spans="1:4">
      <c r="A22" s="1070">
        <v>21</v>
      </c>
      <c r="B22" s="1070" t="s">
        <v>765</v>
      </c>
      <c r="C22" s="1070" t="s">
        <v>803</v>
      </c>
      <c r="D22" s="1070" t="s">
        <v>804</v>
      </c>
    </row>
    <row r="23" spans="1:4">
      <c r="A23" s="1070">
        <v>22</v>
      </c>
      <c r="B23" s="1070" t="s">
        <v>765</v>
      </c>
      <c r="C23" s="1070" t="s">
        <v>805</v>
      </c>
      <c r="D23" s="1070" t="s">
        <v>806</v>
      </c>
    </row>
    <row r="24" spans="1:4">
      <c r="A24" s="1070">
        <v>23</v>
      </c>
      <c r="B24" s="1070" t="s">
        <v>765</v>
      </c>
      <c r="C24" s="1070" t="s">
        <v>807</v>
      </c>
      <c r="D24" s="1070" t="s">
        <v>808</v>
      </c>
    </row>
    <row r="25" spans="1:4">
      <c r="A25" s="1070">
        <v>24</v>
      </c>
      <c r="B25" s="1070" t="s">
        <v>809</v>
      </c>
      <c r="C25" s="1070" t="s">
        <v>809</v>
      </c>
      <c r="D25" s="1070" t="s">
        <v>810</v>
      </c>
    </row>
    <row r="26" spans="1:4">
      <c r="A26" s="1070">
        <v>25</v>
      </c>
      <c r="B26" s="1070" t="s">
        <v>811</v>
      </c>
      <c r="C26" s="1070" t="s">
        <v>811</v>
      </c>
      <c r="D26" s="1070" t="s">
        <v>812</v>
      </c>
    </row>
    <row r="27" spans="1:4">
      <c r="A27" s="1070">
        <v>26</v>
      </c>
      <c r="B27" s="1070" t="s">
        <v>813</v>
      </c>
      <c r="C27" s="1070" t="s">
        <v>813</v>
      </c>
      <c r="D27" s="1070" t="s">
        <v>814</v>
      </c>
    </row>
    <row r="28" spans="1:4">
      <c r="A28" s="1070">
        <v>27</v>
      </c>
      <c r="B28" s="1070" t="s">
        <v>815</v>
      </c>
      <c r="C28" s="1070" t="s">
        <v>815</v>
      </c>
      <c r="D28" s="1070" t="s">
        <v>816</v>
      </c>
    </row>
    <row r="29" spans="1:4">
      <c r="A29" s="1070">
        <v>28</v>
      </c>
      <c r="B29" s="1070" t="s">
        <v>817</v>
      </c>
      <c r="C29" s="1070" t="s">
        <v>817</v>
      </c>
      <c r="D29" s="1070" t="s">
        <v>818</v>
      </c>
    </row>
    <row r="30" spans="1:4">
      <c r="A30" s="1070">
        <v>29</v>
      </c>
      <c r="B30" s="1070" t="s">
        <v>819</v>
      </c>
      <c r="C30" s="1070" t="s">
        <v>821</v>
      </c>
      <c r="D30" s="1070" t="s">
        <v>822</v>
      </c>
    </row>
    <row r="31" spans="1:4">
      <c r="A31" s="1070">
        <v>30</v>
      </c>
      <c r="B31" s="1070" t="s">
        <v>819</v>
      </c>
      <c r="C31" s="1070" t="s">
        <v>823</v>
      </c>
      <c r="D31" s="1070" t="s">
        <v>824</v>
      </c>
    </row>
    <row r="32" spans="1:4">
      <c r="A32" s="1070">
        <v>31</v>
      </c>
      <c r="B32" s="1070" t="s">
        <v>819</v>
      </c>
      <c r="C32" s="1070" t="s">
        <v>825</v>
      </c>
      <c r="D32" s="1070" t="s">
        <v>826</v>
      </c>
    </row>
    <row r="33" spans="1:4">
      <c r="A33" s="1070">
        <v>32</v>
      </c>
      <c r="B33" s="1070" t="s">
        <v>819</v>
      </c>
      <c r="C33" s="1070" t="s">
        <v>827</v>
      </c>
      <c r="D33" s="1070" t="s">
        <v>828</v>
      </c>
    </row>
    <row r="34" spans="1:4">
      <c r="A34" s="1070">
        <v>33</v>
      </c>
      <c r="B34" s="1070" t="s">
        <v>819</v>
      </c>
      <c r="C34" s="1070" t="s">
        <v>819</v>
      </c>
      <c r="D34" s="1070" t="s">
        <v>820</v>
      </c>
    </row>
    <row r="35" spans="1:4">
      <c r="A35" s="1070">
        <v>34</v>
      </c>
      <c r="B35" s="1070" t="s">
        <v>819</v>
      </c>
      <c r="C35" s="1070" t="s">
        <v>829</v>
      </c>
      <c r="D35" s="1070" t="s">
        <v>830</v>
      </c>
    </row>
    <row r="36" spans="1:4">
      <c r="A36" s="1070">
        <v>35</v>
      </c>
      <c r="B36" s="1070" t="s">
        <v>819</v>
      </c>
      <c r="C36" s="1070" t="s">
        <v>831</v>
      </c>
      <c r="D36" s="1070" t="s">
        <v>832</v>
      </c>
    </row>
    <row r="37" spans="1:4">
      <c r="A37" s="1070">
        <v>36</v>
      </c>
      <c r="B37" s="1070" t="s">
        <v>819</v>
      </c>
      <c r="C37" s="1070" t="s">
        <v>833</v>
      </c>
      <c r="D37" s="1070" t="s">
        <v>834</v>
      </c>
    </row>
    <row r="38" spans="1:4">
      <c r="A38" s="1070">
        <v>37</v>
      </c>
      <c r="B38" s="1070" t="s">
        <v>819</v>
      </c>
      <c r="C38" s="1070" t="s">
        <v>835</v>
      </c>
      <c r="D38" s="1070" t="s">
        <v>836</v>
      </c>
    </row>
    <row r="39" spans="1:4">
      <c r="A39" s="1070">
        <v>38</v>
      </c>
      <c r="B39" s="1070" t="s">
        <v>837</v>
      </c>
      <c r="C39" s="1070" t="s">
        <v>837</v>
      </c>
      <c r="D39" s="1070" t="s">
        <v>838</v>
      </c>
    </row>
    <row r="40" spans="1:4">
      <c r="A40" s="1070">
        <v>39</v>
      </c>
      <c r="B40" s="1070" t="s">
        <v>839</v>
      </c>
      <c r="C40" s="1070" t="s">
        <v>839</v>
      </c>
      <c r="D40" s="1070" t="s">
        <v>840</v>
      </c>
    </row>
    <row r="41" spans="1:4">
      <c r="A41" s="1070">
        <v>40</v>
      </c>
      <c r="B41" s="1070" t="s">
        <v>841</v>
      </c>
      <c r="C41" s="1070" t="s">
        <v>841</v>
      </c>
      <c r="D41" s="1070" t="s">
        <v>842</v>
      </c>
    </row>
    <row r="42" spans="1:4">
      <c r="A42" s="1070">
        <v>41</v>
      </c>
      <c r="B42" s="1070" t="s">
        <v>841</v>
      </c>
      <c r="C42" s="1070" t="s">
        <v>843</v>
      </c>
      <c r="D42" s="1070" t="s">
        <v>844</v>
      </c>
    </row>
    <row r="43" spans="1:4">
      <c r="A43" s="1070">
        <v>42</v>
      </c>
      <c r="B43" s="1070" t="s">
        <v>841</v>
      </c>
      <c r="C43" s="1070" t="s">
        <v>845</v>
      </c>
      <c r="D43" s="1070" t="s">
        <v>846</v>
      </c>
    </row>
    <row r="44" spans="1:4">
      <c r="A44" s="1070">
        <v>43</v>
      </c>
      <c r="B44" s="1070" t="s">
        <v>841</v>
      </c>
      <c r="C44" s="1070" t="s">
        <v>847</v>
      </c>
      <c r="D44" s="1070" t="s">
        <v>848</v>
      </c>
    </row>
    <row r="45" spans="1:4">
      <c r="A45" s="1070">
        <v>44</v>
      </c>
      <c r="B45" s="1070" t="s">
        <v>841</v>
      </c>
      <c r="C45" s="1070" t="s">
        <v>849</v>
      </c>
      <c r="D45" s="1070" t="s">
        <v>850</v>
      </c>
    </row>
    <row r="46" spans="1:4">
      <c r="A46" s="1070">
        <v>45</v>
      </c>
      <c r="B46" s="1070" t="s">
        <v>851</v>
      </c>
      <c r="C46" s="1070" t="s">
        <v>853</v>
      </c>
      <c r="D46" s="1070" t="s">
        <v>854</v>
      </c>
    </row>
    <row r="47" spans="1:4">
      <c r="A47" s="1070">
        <v>46</v>
      </c>
      <c r="B47" s="1070" t="s">
        <v>851</v>
      </c>
      <c r="C47" s="1070" t="s">
        <v>855</v>
      </c>
      <c r="D47" s="1070" t="s">
        <v>856</v>
      </c>
    </row>
    <row r="48" spans="1:4">
      <c r="A48" s="1070">
        <v>47</v>
      </c>
      <c r="B48" s="1070" t="s">
        <v>851</v>
      </c>
      <c r="C48" s="1070" t="s">
        <v>857</v>
      </c>
      <c r="D48" s="1070" t="s">
        <v>858</v>
      </c>
    </row>
    <row r="49" spans="1:4">
      <c r="A49" s="1070">
        <v>48</v>
      </c>
      <c r="B49" s="1070" t="s">
        <v>851</v>
      </c>
      <c r="C49" s="1070" t="s">
        <v>851</v>
      </c>
      <c r="D49" s="1070" t="s">
        <v>852</v>
      </c>
    </row>
    <row r="50" spans="1:4">
      <c r="A50" s="1070">
        <v>49</v>
      </c>
      <c r="B50" s="1070" t="s">
        <v>851</v>
      </c>
      <c r="C50" s="1070" t="s">
        <v>859</v>
      </c>
      <c r="D50" s="1070" t="s">
        <v>860</v>
      </c>
    </row>
    <row r="51" spans="1:4">
      <c r="A51" s="1070">
        <v>50</v>
      </c>
      <c r="B51" s="1070" t="s">
        <v>851</v>
      </c>
      <c r="C51" s="1070" t="s">
        <v>861</v>
      </c>
      <c r="D51" s="1070" t="s">
        <v>862</v>
      </c>
    </row>
    <row r="52" spans="1:4">
      <c r="A52" s="1070">
        <v>51</v>
      </c>
      <c r="B52" s="1070" t="s">
        <v>851</v>
      </c>
      <c r="C52" s="1070" t="s">
        <v>863</v>
      </c>
      <c r="D52" s="1070" t="s">
        <v>864</v>
      </c>
    </row>
    <row r="53" spans="1:4">
      <c r="A53" s="1070">
        <v>52</v>
      </c>
      <c r="B53" s="1070" t="s">
        <v>851</v>
      </c>
      <c r="C53" s="1070" t="s">
        <v>865</v>
      </c>
      <c r="D53" s="1070" t="s">
        <v>866</v>
      </c>
    </row>
    <row r="54" spans="1:4">
      <c r="A54" s="1070">
        <v>53</v>
      </c>
      <c r="B54" s="1070" t="s">
        <v>867</v>
      </c>
      <c r="C54" s="1070" t="s">
        <v>869</v>
      </c>
      <c r="D54" s="1070" t="s">
        <v>870</v>
      </c>
    </row>
    <row r="55" spans="1:4">
      <c r="A55" s="1070">
        <v>54</v>
      </c>
      <c r="B55" s="1070" t="s">
        <v>867</v>
      </c>
      <c r="C55" s="1070" t="s">
        <v>867</v>
      </c>
      <c r="D55" s="1070" t="s">
        <v>868</v>
      </c>
    </row>
    <row r="56" spans="1:4">
      <c r="A56" s="1070">
        <v>55</v>
      </c>
      <c r="B56" s="1070" t="s">
        <v>867</v>
      </c>
      <c r="C56" s="1070" t="s">
        <v>871</v>
      </c>
      <c r="D56" s="1070" t="s">
        <v>872</v>
      </c>
    </row>
    <row r="57" spans="1:4">
      <c r="A57" s="1070">
        <v>56</v>
      </c>
      <c r="B57" s="1070" t="s">
        <v>867</v>
      </c>
      <c r="C57" s="1070" t="s">
        <v>873</v>
      </c>
      <c r="D57" s="1070" t="s">
        <v>874</v>
      </c>
    </row>
    <row r="58" spans="1:4">
      <c r="A58" s="1070">
        <v>57</v>
      </c>
      <c r="B58" s="1070" t="s">
        <v>867</v>
      </c>
      <c r="C58" s="1070" t="s">
        <v>875</v>
      </c>
      <c r="D58" s="1070" t="s">
        <v>876</v>
      </c>
    </row>
    <row r="59" spans="1:4">
      <c r="A59" s="1070">
        <v>58</v>
      </c>
      <c r="B59" s="1070" t="s">
        <v>877</v>
      </c>
      <c r="C59" s="1070" t="s">
        <v>879</v>
      </c>
      <c r="D59" s="1070" t="s">
        <v>880</v>
      </c>
    </row>
    <row r="60" spans="1:4">
      <c r="A60" s="1070">
        <v>59</v>
      </c>
      <c r="B60" s="1070" t="s">
        <v>877</v>
      </c>
      <c r="C60" s="1070" t="s">
        <v>881</v>
      </c>
      <c r="D60" s="1070" t="s">
        <v>882</v>
      </c>
    </row>
    <row r="61" spans="1:4">
      <c r="A61" s="1070">
        <v>60</v>
      </c>
      <c r="B61" s="1070" t="s">
        <v>877</v>
      </c>
      <c r="C61" s="1070" t="s">
        <v>877</v>
      </c>
      <c r="D61" s="1070" t="s">
        <v>878</v>
      </c>
    </row>
    <row r="62" spans="1:4">
      <c r="A62" s="1070">
        <v>61</v>
      </c>
      <c r="B62" s="1070" t="s">
        <v>877</v>
      </c>
      <c r="C62" s="1070" t="s">
        <v>883</v>
      </c>
      <c r="D62" s="1070" t="s">
        <v>884</v>
      </c>
    </row>
    <row r="63" spans="1:4">
      <c r="A63" s="1070">
        <v>62</v>
      </c>
      <c r="B63" s="1070" t="s">
        <v>877</v>
      </c>
      <c r="C63" s="1070" t="s">
        <v>885</v>
      </c>
      <c r="D63" s="1070" t="s">
        <v>886</v>
      </c>
    </row>
    <row r="64" spans="1:4">
      <c r="A64" s="1070">
        <v>63</v>
      </c>
      <c r="B64" s="1070" t="s">
        <v>877</v>
      </c>
      <c r="C64" s="1070" t="s">
        <v>887</v>
      </c>
      <c r="D64" s="1070" t="s">
        <v>888</v>
      </c>
    </row>
    <row r="65" spans="1:4">
      <c r="A65" s="1070">
        <v>64</v>
      </c>
      <c r="B65" s="1070" t="s">
        <v>877</v>
      </c>
      <c r="C65" s="1070" t="s">
        <v>889</v>
      </c>
      <c r="D65" s="1070" t="s">
        <v>890</v>
      </c>
    </row>
    <row r="66" spans="1:4">
      <c r="A66" s="1070">
        <v>65</v>
      </c>
      <c r="B66" s="1070" t="s">
        <v>877</v>
      </c>
      <c r="C66" s="1070" t="s">
        <v>891</v>
      </c>
      <c r="D66" s="1070" t="s">
        <v>892</v>
      </c>
    </row>
    <row r="67" spans="1:4">
      <c r="A67" s="1070">
        <v>66</v>
      </c>
      <c r="B67" s="1070" t="s">
        <v>893</v>
      </c>
      <c r="C67" s="1070" t="s">
        <v>895</v>
      </c>
      <c r="D67" s="1070" t="s">
        <v>896</v>
      </c>
    </row>
    <row r="68" spans="1:4">
      <c r="A68" s="1070">
        <v>67</v>
      </c>
      <c r="B68" s="1070" t="s">
        <v>893</v>
      </c>
      <c r="C68" s="1070" t="s">
        <v>897</v>
      </c>
      <c r="D68" s="1070" t="s">
        <v>898</v>
      </c>
    </row>
    <row r="69" spans="1:4">
      <c r="A69" s="1070">
        <v>68</v>
      </c>
      <c r="B69" s="1070" t="s">
        <v>893</v>
      </c>
      <c r="C69" s="1070" t="s">
        <v>899</v>
      </c>
      <c r="D69" s="1070" t="s">
        <v>900</v>
      </c>
    </row>
    <row r="70" spans="1:4">
      <c r="A70" s="1070">
        <v>69</v>
      </c>
      <c r="B70" s="1070" t="s">
        <v>893</v>
      </c>
      <c r="C70" s="1070" t="s">
        <v>901</v>
      </c>
      <c r="D70" s="1070" t="s">
        <v>902</v>
      </c>
    </row>
    <row r="71" spans="1:4">
      <c r="A71" s="1070">
        <v>70</v>
      </c>
      <c r="B71" s="1070" t="s">
        <v>893</v>
      </c>
      <c r="C71" s="1070" t="s">
        <v>903</v>
      </c>
      <c r="D71" s="1070" t="s">
        <v>904</v>
      </c>
    </row>
    <row r="72" spans="1:4">
      <c r="A72" s="1070">
        <v>71</v>
      </c>
      <c r="B72" s="1070" t="s">
        <v>893</v>
      </c>
      <c r="C72" s="1070" t="s">
        <v>905</v>
      </c>
      <c r="D72" s="1070" t="s">
        <v>906</v>
      </c>
    </row>
    <row r="73" spans="1:4">
      <c r="A73" s="1070">
        <v>72</v>
      </c>
      <c r="B73" s="1070" t="s">
        <v>893</v>
      </c>
      <c r="C73" s="1070" t="s">
        <v>907</v>
      </c>
      <c r="D73" s="1070" t="s">
        <v>908</v>
      </c>
    </row>
    <row r="74" spans="1:4">
      <c r="A74" s="1070">
        <v>73</v>
      </c>
      <c r="B74" s="1070" t="s">
        <v>893</v>
      </c>
      <c r="C74" s="1070" t="s">
        <v>893</v>
      </c>
      <c r="D74" s="1070" t="s">
        <v>894</v>
      </c>
    </row>
    <row r="75" spans="1:4">
      <c r="A75" s="1070">
        <v>74</v>
      </c>
      <c r="B75" s="1070" t="s">
        <v>893</v>
      </c>
      <c r="C75" s="1070" t="s">
        <v>909</v>
      </c>
      <c r="D75" s="1070" t="s">
        <v>910</v>
      </c>
    </row>
    <row r="76" spans="1:4">
      <c r="A76" s="1070">
        <v>75</v>
      </c>
      <c r="B76" s="1070" t="s">
        <v>893</v>
      </c>
      <c r="C76" s="1070" t="s">
        <v>911</v>
      </c>
      <c r="D76" s="1070" t="s">
        <v>912</v>
      </c>
    </row>
    <row r="77" spans="1:4">
      <c r="A77" s="1070">
        <v>76</v>
      </c>
      <c r="B77" s="1070" t="s">
        <v>893</v>
      </c>
      <c r="C77" s="1070" t="s">
        <v>913</v>
      </c>
      <c r="D77" s="1070" t="s">
        <v>914</v>
      </c>
    </row>
    <row r="78" spans="1:4">
      <c r="A78" s="1070">
        <v>77</v>
      </c>
      <c r="B78" s="1070" t="s">
        <v>893</v>
      </c>
      <c r="C78" s="1070" t="s">
        <v>915</v>
      </c>
      <c r="D78" s="1070" t="s">
        <v>916</v>
      </c>
    </row>
    <row r="79" spans="1:4">
      <c r="A79" s="1070">
        <v>78</v>
      </c>
      <c r="B79" s="1070" t="s">
        <v>893</v>
      </c>
      <c r="C79" s="1070" t="s">
        <v>917</v>
      </c>
      <c r="D79" s="1070" t="s">
        <v>918</v>
      </c>
    </row>
    <row r="80" spans="1:4">
      <c r="A80" s="1070">
        <v>79</v>
      </c>
      <c r="B80" s="1070" t="s">
        <v>919</v>
      </c>
      <c r="C80" s="1070" t="s">
        <v>919</v>
      </c>
      <c r="D80" s="1070" t="s">
        <v>920</v>
      </c>
    </row>
    <row r="81" spans="1:4">
      <c r="A81" s="1070">
        <v>80</v>
      </c>
      <c r="B81" s="1070" t="s">
        <v>921</v>
      </c>
      <c r="C81" s="1070" t="s">
        <v>921</v>
      </c>
      <c r="D81" s="1070" t="s">
        <v>922</v>
      </c>
    </row>
    <row r="82" spans="1:4">
      <c r="A82" s="1070">
        <v>81</v>
      </c>
      <c r="B82" s="1070" t="s">
        <v>923</v>
      </c>
      <c r="C82" s="1070" t="s">
        <v>925</v>
      </c>
      <c r="D82" s="1070" t="s">
        <v>926</v>
      </c>
    </row>
    <row r="83" spans="1:4">
      <c r="A83" s="1070">
        <v>82</v>
      </c>
      <c r="B83" s="1070" t="s">
        <v>923</v>
      </c>
      <c r="C83" s="1070" t="s">
        <v>923</v>
      </c>
      <c r="D83" s="1070" t="s">
        <v>924</v>
      </c>
    </row>
    <row r="84" spans="1:4">
      <c r="A84" s="1070">
        <v>83</v>
      </c>
      <c r="B84" s="1070" t="s">
        <v>923</v>
      </c>
      <c r="C84" s="1070" t="s">
        <v>927</v>
      </c>
      <c r="D84" s="1070" t="s">
        <v>928</v>
      </c>
    </row>
    <row r="85" spans="1:4">
      <c r="A85" s="1070">
        <v>84</v>
      </c>
      <c r="B85" s="1070" t="s">
        <v>923</v>
      </c>
      <c r="C85" s="1070" t="s">
        <v>929</v>
      </c>
      <c r="D85" s="1070" t="s">
        <v>930</v>
      </c>
    </row>
    <row r="86" spans="1:4">
      <c r="A86" s="1070">
        <v>85</v>
      </c>
      <c r="B86" s="1070" t="s">
        <v>931</v>
      </c>
      <c r="C86" s="1070" t="s">
        <v>933</v>
      </c>
      <c r="D86" s="1070" t="s">
        <v>934</v>
      </c>
    </row>
    <row r="87" spans="1:4">
      <c r="A87" s="1070">
        <v>86</v>
      </c>
      <c r="B87" s="1070" t="s">
        <v>931</v>
      </c>
      <c r="C87" s="1070" t="s">
        <v>935</v>
      </c>
      <c r="D87" s="1070" t="s">
        <v>936</v>
      </c>
    </row>
    <row r="88" spans="1:4">
      <c r="A88" s="1070">
        <v>87</v>
      </c>
      <c r="B88" s="1070" t="s">
        <v>931</v>
      </c>
      <c r="C88" s="1070" t="s">
        <v>937</v>
      </c>
      <c r="D88" s="1070" t="s">
        <v>938</v>
      </c>
    </row>
    <row r="89" spans="1:4">
      <c r="A89" s="1070">
        <v>88</v>
      </c>
      <c r="B89" s="1070" t="s">
        <v>931</v>
      </c>
      <c r="C89" s="1070" t="s">
        <v>939</v>
      </c>
      <c r="D89" s="1070" t="s">
        <v>940</v>
      </c>
    </row>
    <row r="90" spans="1:4">
      <c r="A90" s="1070">
        <v>89</v>
      </c>
      <c r="B90" s="1070" t="s">
        <v>931</v>
      </c>
      <c r="C90" s="1070" t="s">
        <v>941</v>
      </c>
      <c r="D90" s="1070" t="s">
        <v>942</v>
      </c>
    </row>
    <row r="91" spans="1:4">
      <c r="A91" s="1070">
        <v>90</v>
      </c>
      <c r="B91" s="1070" t="s">
        <v>931</v>
      </c>
      <c r="C91" s="1070" t="s">
        <v>931</v>
      </c>
      <c r="D91" s="1070" t="s">
        <v>932</v>
      </c>
    </row>
    <row r="92" spans="1:4">
      <c r="A92" s="1070">
        <v>91</v>
      </c>
      <c r="B92" s="1070" t="s">
        <v>931</v>
      </c>
      <c r="C92" s="1070" t="s">
        <v>943</v>
      </c>
      <c r="D92" s="1070" t="s">
        <v>944</v>
      </c>
    </row>
    <row r="93" spans="1:4">
      <c r="A93" s="1070">
        <v>92</v>
      </c>
      <c r="B93" s="1070" t="s">
        <v>931</v>
      </c>
      <c r="C93" s="1070" t="s">
        <v>945</v>
      </c>
      <c r="D93" s="1070" t="s">
        <v>946</v>
      </c>
    </row>
    <row r="94" spans="1:4">
      <c r="A94" s="1070">
        <v>93</v>
      </c>
      <c r="B94" s="1070" t="s">
        <v>931</v>
      </c>
      <c r="C94" s="1070" t="s">
        <v>947</v>
      </c>
      <c r="D94" s="1070" t="s">
        <v>948</v>
      </c>
    </row>
    <row r="95" spans="1:4">
      <c r="A95" s="1070">
        <v>94</v>
      </c>
      <c r="B95" s="1070" t="s">
        <v>931</v>
      </c>
      <c r="C95" s="1070" t="s">
        <v>949</v>
      </c>
      <c r="D95" s="1070" t="s">
        <v>950</v>
      </c>
    </row>
    <row r="96" spans="1:4">
      <c r="A96" s="1070">
        <v>95</v>
      </c>
      <c r="B96" s="1070" t="s">
        <v>951</v>
      </c>
      <c r="C96" s="1070" t="s">
        <v>953</v>
      </c>
      <c r="D96" s="1070" t="s">
        <v>954</v>
      </c>
    </row>
    <row r="97" spans="1:4">
      <c r="A97" s="1070">
        <v>96</v>
      </c>
      <c r="B97" s="1070" t="s">
        <v>951</v>
      </c>
      <c r="C97" s="1070" t="s">
        <v>955</v>
      </c>
      <c r="D97" s="1070" t="s">
        <v>956</v>
      </c>
    </row>
    <row r="98" spans="1:4">
      <c r="A98" s="1070">
        <v>97</v>
      </c>
      <c r="B98" s="1070" t="s">
        <v>951</v>
      </c>
      <c r="C98" s="1070" t="s">
        <v>957</v>
      </c>
      <c r="D98" s="1070" t="s">
        <v>958</v>
      </c>
    </row>
    <row r="99" spans="1:4">
      <c r="A99" s="1070">
        <v>98</v>
      </c>
      <c r="B99" s="1070" t="s">
        <v>951</v>
      </c>
      <c r="C99" s="1070" t="s">
        <v>959</v>
      </c>
      <c r="D99" s="1070" t="s">
        <v>960</v>
      </c>
    </row>
    <row r="100" spans="1:4">
      <c r="A100" s="1070">
        <v>99</v>
      </c>
      <c r="B100" s="1070" t="s">
        <v>951</v>
      </c>
      <c r="C100" s="1070" t="s">
        <v>961</v>
      </c>
      <c r="D100" s="1070" t="s">
        <v>962</v>
      </c>
    </row>
    <row r="101" spans="1:4">
      <c r="A101" s="1070">
        <v>100</v>
      </c>
      <c r="B101" s="1070" t="s">
        <v>951</v>
      </c>
      <c r="C101" s="1070" t="s">
        <v>963</v>
      </c>
      <c r="D101" s="1070" t="s">
        <v>964</v>
      </c>
    </row>
    <row r="102" spans="1:4">
      <c r="A102" s="1070">
        <v>101</v>
      </c>
      <c r="B102" s="1070" t="s">
        <v>951</v>
      </c>
      <c r="C102" s="1070" t="s">
        <v>965</v>
      </c>
      <c r="D102" s="1070" t="s">
        <v>966</v>
      </c>
    </row>
    <row r="103" spans="1:4">
      <c r="A103" s="1070">
        <v>102</v>
      </c>
      <c r="B103" s="1070" t="s">
        <v>951</v>
      </c>
      <c r="C103" s="1070" t="s">
        <v>951</v>
      </c>
      <c r="D103" s="1070" t="s">
        <v>952</v>
      </c>
    </row>
    <row r="104" spans="1:4">
      <c r="A104" s="1070">
        <v>103</v>
      </c>
      <c r="B104" s="1070" t="s">
        <v>951</v>
      </c>
      <c r="C104" s="1070" t="s">
        <v>967</v>
      </c>
      <c r="D104" s="1070" t="s">
        <v>968</v>
      </c>
    </row>
    <row r="105" spans="1:4">
      <c r="A105" s="1070">
        <v>104</v>
      </c>
      <c r="B105" s="1070" t="s">
        <v>951</v>
      </c>
      <c r="C105" s="1070" t="s">
        <v>969</v>
      </c>
      <c r="D105" s="1070" t="s">
        <v>970</v>
      </c>
    </row>
    <row r="106" spans="1:4">
      <c r="A106" s="1070">
        <v>105</v>
      </c>
      <c r="B106" s="1070" t="s">
        <v>951</v>
      </c>
      <c r="C106" s="1070" t="s">
        <v>971</v>
      </c>
      <c r="D106" s="1070" t="s">
        <v>972</v>
      </c>
    </row>
    <row r="107" spans="1:4">
      <c r="A107" s="1070">
        <v>106</v>
      </c>
      <c r="B107" s="1070" t="s">
        <v>951</v>
      </c>
      <c r="C107" s="1070" t="s">
        <v>973</v>
      </c>
      <c r="D107" s="1070" t="s">
        <v>974</v>
      </c>
    </row>
    <row r="108" spans="1:4">
      <c r="A108" s="1070">
        <v>107</v>
      </c>
      <c r="B108" s="1070" t="s">
        <v>951</v>
      </c>
      <c r="C108" s="1070" t="s">
        <v>975</v>
      </c>
      <c r="D108" s="1070" t="s">
        <v>976</v>
      </c>
    </row>
    <row r="109" spans="1:4">
      <c r="A109" s="1070">
        <v>108</v>
      </c>
      <c r="B109" s="1070" t="s">
        <v>951</v>
      </c>
      <c r="C109" s="1070" t="s">
        <v>977</v>
      </c>
      <c r="D109" s="1070" t="s">
        <v>978</v>
      </c>
    </row>
    <row r="110" spans="1:4">
      <c r="A110" s="1070">
        <v>109</v>
      </c>
      <c r="B110" s="1070" t="s">
        <v>951</v>
      </c>
      <c r="C110" s="1070" t="s">
        <v>979</v>
      </c>
      <c r="D110" s="1070" t="s">
        <v>980</v>
      </c>
    </row>
    <row r="111" spans="1:4">
      <c r="A111" s="1070">
        <v>110</v>
      </c>
      <c r="B111" s="1070" t="s">
        <v>981</v>
      </c>
      <c r="C111" s="1070" t="s">
        <v>981</v>
      </c>
      <c r="D111" s="1070" t="s">
        <v>982</v>
      </c>
    </row>
    <row r="112" spans="1:4">
      <c r="A112" s="1070">
        <v>111</v>
      </c>
      <c r="B112" s="1070" t="s">
        <v>983</v>
      </c>
      <c r="C112" s="1070" t="s">
        <v>985</v>
      </c>
      <c r="D112" s="1070" t="s">
        <v>986</v>
      </c>
    </row>
    <row r="113" spans="1:4">
      <c r="A113" s="1070">
        <v>112</v>
      </c>
      <c r="B113" s="1070" t="s">
        <v>983</v>
      </c>
      <c r="C113" s="1070" t="s">
        <v>987</v>
      </c>
      <c r="D113" s="1070" t="s">
        <v>988</v>
      </c>
    </row>
    <row r="114" spans="1:4">
      <c r="A114" s="1070">
        <v>113</v>
      </c>
      <c r="B114" s="1070" t="s">
        <v>983</v>
      </c>
      <c r="C114" s="1070" t="s">
        <v>989</v>
      </c>
      <c r="D114" s="1070" t="s">
        <v>990</v>
      </c>
    </row>
    <row r="115" spans="1:4">
      <c r="A115" s="1070">
        <v>114</v>
      </c>
      <c r="B115" s="1070" t="s">
        <v>983</v>
      </c>
      <c r="C115" s="1070" t="s">
        <v>991</v>
      </c>
      <c r="D115" s="1070" t="s">
        <v>992</v>
      </c>
    </row>
    <row r="116" spans="1:4">
      <c r="A116" s="1070">
        <v>115</v>
      </c>
      <c r="B116" s="1070" t="s">
        <v>983</v>
      </c>
      <c r="C116" s="1070" t="s">
        <v>993</v>
      </c>
      <c r="D116" s="1070" t="s">
        <v>994</v>
      </c>
    </row>
    <row r="117" spans="1:4">
      <c r="A117" s="1070">
        <v>116</v>
      </c>
      <c r="B117" s="1070" t="s">
        <v>983</v>
      </c>
      <c r="C117" s="1070" t="s">
        <v>995</v>
      </c>
      <c r="D117" s="1070" t="s">
        <v>996</v>
      </c>
    </row>
    <row r="118" spans="1:4">
      <c r="A118" s="1070">
        <v>117</v>
      </c>
      <c r="B118" s="1070" t="s">
        <v>983</v>
      </c>
      <c r="C118" s="1070" t="s">
        <v>983</v>
      </c>
      <c r="D118" s="1070" t="s">
        <v>984</v>
      </c>
    </row>
    <row r="119" spans="1:4">
      <c r="A119" s="1070">
        <v>118</v>
      </c>
      <c r="B119" s="1070" t="s">
        <v>983</v>
      </c>
      <c r="C119" s="1070" t="s">
        <v>997</v>
      </c>
      <c r="D119" s="1070" t="s">
        <v>998</v>
      </c>
    </row>
    <row r="120" spans="1:4">
      <c r="A120" s="1070">
        <v>119</v>
      </c>
      <c r="B120" s="1070" t="s">
        <v>983</v>
      </c>
      <c r="C120" s="1070" t="s">
        <v>999</v>
      </c>
      <c r="D120" s="1070" t="s">
        <v>1000</v>
      </c>
    </row>
    <row r="121" spans="1:4">
      <c r="A121" s="1070">
        <v>120</v>
      </c>
      <c r="B121" s="1070" t="s">
        <v>983</v>
      </c>
      <c r="C121" s="1070" t="s">
        <v>1001</v>
      </c>
      <c r="D121" s="1070" t="s">
        <v>1002</v>
      </c>
    </row>
    <row r="122" spans="1:4">
      <c r="A122" s="1070">
        <v>121</v>
      </c>
      <c r="B122" s="1070" t="s">
        <v>983</v>
      </c>
      <c r="C122" s="1070" t="s">
        <v>1003</v>
      </c>
      <c r="D122" s="1070" t="s">
        <v>1004</v>
      </c>
    </row>
    <row r="123" spans="1:4">
      <c r="A123" s="1070">
        <v>122</v>
      </c>
      <c r="B123" s="1070" t="s">
        <v>1005</v>
      </c>
      <c r="C123" s="1070" t="s">
        <v>1005</v>
      </c>
      <c r="D123" s="1070" t="s">
        <v>1006</v>
      </c>
    </row>
    <row r="124" spans="1:4">
      <c r="A124" s="1070">
        <v>123</v>
      </c>
      <c r="B124" s="1070" t="s">
        <v>1007</v>
      </c>
      <c r="C124" s="1070" t="s">
        <v>1009</v>
      </c>
      <c r="D124" s="1070" t="s">
        <v>1010</v>
      </c>
    </row>
    <row r="125" spans="1:4">
      <c r="A125" s="1070">
        <v>124</v>
      </c>
      <c r="B125" s="1070" t="s">
        <v>1007</v>
      </c>
      <c r="C125" s="1070" t="s">
        <v>1011</v>
      </c>
      <c r="D125" s="1070" t="s">
        <v>1012</v>
      </c>
    </row>
    <row r="126" spans="1:4">
      <c r="A126" s="1070">
        <v>125</v>
      </c>
      <c r="B126" s="1070" t="s">
        <v>1007</v>
      </c>
      <c r="C126" s="1070" t="s">
        <v>1013</v>
      </c>
      <c r="D126" s="1070" t="s">
        <v>1014</v>
      </c>
    </row>
    <row r="127" spans="1:4">
      <c r="A127" s="1070">
        <v>126</v>
      </c>
      <c r="B127" s="1070" t="s">
        <v>1007</v>
      </c>
      <c r="C127" s="1070" t="s">
        <v>1015</v>
      </c>
      <c r="D127" s="1070" t="s">
        <v>1016</v>
      </c>
    </row>
    <row r="128" spans="1:4">
      <c r="A128" s="1070">
        <v>127</v>
      </c>
      <c r="B128" s="1070" t="s">
        <v>1007</v>
      </c>
      <c r="C128" s="1070" t="s">
        <v>1017</v>
      </c>
      <c r="D128" s="1070" t="s">
        <v>1018</v>
      </c>
    </row>
    <row r="129" spans="1:4">
      <c r="A129" s="1070">
        <v>128</v>
      </c>
      <c r="B129" s="1070" t="s">
        <v>1007</v>
      </c>
      <c r="C129" s="1070" t="s">
        <v>1019</v>
      </c>
      <c r="D129" s="1070" t="s">
        <v>1020</v>
      </c>
    </row>
    <row r="130" spans="1:4">
      <c r="A130" s="1070">
        <v>129</v>
      </c>
      <c r="B130" s="1070" t="s">
        <v>1007</v>
      </c>
      <c r="C130" s="1070" t="s">
        <v>1021</v>
      </c>
      <c r="D130" s="1070" t="s">
        <v>1022</v>
      </c>
    </row>
    <row r="131" spans="1:4">
      <c r="A131" s="1070">
        <v>130</v>
      </c>
      <c r="B131" s="1070" t="s">
        <v>1007</v>
      </c>
      <c r="C131" s="1070" t="s">
        <v>1023</v>
      </c>
      <c r="D131" s="1070" t="s">
        <v>1024</v>
      </c>
    </row>
    <row r="132" spans="1:4">
      <c r="A132" s="1070">
        <v>131</v>
      </c>
      <c r="B132" s="1070" t="s">
        <v>1007</v>
      </c>
      <c r="C132" s="1070" t="s">
        <v>1025</v>
      </c>
      <c r="D132" s="1070" t="s">
        <v>1026</v>
      </c>
    </row>
    <row r="133" spans="1:4">
      <c r="A133" s="1070">
        <v>132</v>
      </c>
      <c r="B133" s="1070" t="s">
        <v>1007</v>
      </c>
      <c r="C133" s="1070" t="s">
        <v>1027</v>
      </c>
      <c r="D133" s="1070" t="s">
        <v>1028</v>
      </c>
    </row>
    <row r="134" spans="1:4">
      <c r="A134" s="1070">
        <v>133</v>
      </c>
      <c r="B134" s="1070" t="s">
        <v>1007</v>
      </c>
      <c r="C134" s="1070" t="s">
        <v>1029</v>
      </c>
      <c r="D134" s="1070" t="s">
        <v>1030</v>
      </c>
    </row>
    <row r="135" spans="1:4">
      <c r="A135" s="1070">
        <v>134</v>
      </c>
      <c r="B135" s="1070" t="s">
        <v>1007</v>
      </c>
      <c r="C135" s="1070" t="s">
        <v>1031</v>
      </c>
      <c r="D135" s="1070" t="s">
        <v>1032</v>
      </c>
    </row>
    <row r="136" spans="1:4">
      <c r="A136" s="1070">
        <v>135</v>
      </c>
      <c r="B136" s="1070" t="s">
        <v>1007</v>
      </c>
      <c r="C136" s="1070" t="s">
        <v>1033</v>
      </c>
      <c r="D136" s="1070" t="s">
        <v>1034</v>
      </c>
    </row>
    <row r="137" spans="1:4">
      <c r="A137" s="1070">
        <v>136</v>
      </c>
      <c r="B137" s="1070" t="s">
        <v>1007</v>
      </c>
      <c r="C137" s="1070" t="s">
        <v>1007</v>
      </c>
      <c r="D137" s="1070" t="s">
        <v>1008</v>
      </c>
    </row>
    <row r="138" spans="1:4">
      <c r="A138" s="1070">
        <v>137</v>
      </c>
      <c r="B138" s="1070" t="s">
        <v>1007</v>
      </c>
      <c r="C138" s="1070" t="s">
        <v>1035</v>
      </c>
      <c r="D138" s="1070" t="s">
        <v>1036</v>
      </c>
    </row>
    <row r="139" spans="1:4">
      <c r="A139" s="1070">
        <v>138</v>
      </c>
      <c r="B139" s="1070" t="s">
        <v>1007</v>
      </c>
      <c r="C139" s="1070" t="s">
        <v>1037</v>
      </c>
      <c r="D139" s="1070" t="s">
        <v>1038</v>
      </c>
    </row>
    <row r="140" spans="1:4">
      <c r="A140" s="1070">
        <v>139</v>
      </c>
      <c r="B140" s="1070" t="s">
        <v>1039</v>
      </c>
      <c r="C140" s="1070" t="s">
        <v>1041</v>
      </c>
      <c r="D140" s="1070" t="s">
        <v>1042</v>
      </c>
    </row>
    <row r="141" spans="1:4">
      <c r="A141" s="1070">
        <v>140</v>
      </c>
      <c r="B141" s="1070" t="s">
        <v>1039</v>
      </c>
      <c r="C141" s="1070" t="s">
        <v>1043</v>
      </c>
      <c r="D141" s="1070" t="s">
        <v>1044</v>
      </c>
    </row>
    <row r="142" spans="1:4">
      <c r="A142" s="1070">
        <v>141</v>
      </c>
      <c r="B142" s="1070" t="s">
        <v>1039</v>
      </c>
      <c r="C142" s="1070" t="s">
        <v>1045</v>
      </c>
      <c r="D142" s="1070" t="s">
        <v>1046</v>
      </c>
    </row>
    <row r="143" spans="1:4">
      <c r="A143" s="1070">
        <v>142</v>
      </c>
      <c r="B143" s="1070" t="s">
        <v>1039</v>
      </c>
      <c r="C143" s="1070" t="s">
        <v>1047</v>
      </c>
      <c r="D143" s="1070" t="s">
        <v>1048</v>
      </c>
    </row>
    <row r="144" spans="1:4">
      <c r="A144" s="1070">
        <v>143</v>
      </c>
      <c r="B144" s="1070" t="s">
        <v>1039</v>
      </c>
      <c r="C144" s="1070" t="s">
        <v>1049</v>
      </c>
      <c r="D144" s="1070" t="s">
        <v>1050</v>
      </c>
    </row>
    <row r="145" spans="1:4">
      <c r="A145" s="1070">
        <v>144</v>
      </c>
      <c r="B145" s="1070" t="s">
        <v>1039</v>
      </c>
      <c r="C145" s="1070" t="s">
        <v>1051</v>
      </c>
      <c r="D145" s="1070" t="s">
        <v>1052</v>
      </c>
    </row>
    <row r="146" spans="1:4">
      <c r="A146" s="1070">
        <v>145</v>
      </c>
      <c r="B146" s="1070" t="s">
        <v>1039</v>
      </c>
      <c r="C146" s="1070" t="s">
        <v>1053</v>
      </c>
      <c r="D146" s="1070" t="s">
        <v>1054</v>
      </c>
    </row>
    <row r="147" spans="1:4">
      <c r="A147" s="1070">
        <v>146</v>
      </c>
      <c r="B147" s="1070" t="s">
        <v>1039</v>
      </c>
      <c r="C147" s="1070" t="s">
        <v>1055</v>
      </c>
      <c r="D147" s="1070" t="s">
        <v>1056</v>
      </c>
    </row>
    <row r="148" spans="1:4">
      <c r="A148" s="1070">
        <v>147</v>
      </c>
      <c r="B148" s="1070" t="s">
        <v>1039</v>
      </c>
      <c r="C148" s="1070" t="s">
        <v>1057</v>
      </c>
      <c r="D148" s="1070" t="s">
        <v>1058</v>
      </c>
    </row>
    <row r="149" spans="1:4">
      <c r="A149" s="1070">
        <v>148</v>
      </c>
      <c r="B149" s="1070" t="s">
        <v>1039</v>
      </c>
      <c r="C149" s="1070" t="s">
        <v>1059</v>
      </c>
      <c r="D149" s="1070" t="s">
        <v>1060</v>
      </c>
    </row>
    <row r="150" spans="1:4">
      <c r="A150" s="1070">
        <v>149</v>
      </c>
      <c r="B150" s="1070" t="s">
        <v>1039</v>
      </c>
      <c r="C150" s="1070" t="s">
        <v>1061</v>
      </c>
      <c r="D150" s="1070" t="s">
        <v>1062</v>
      </c>
    </row>
    <row r="151" spans="1:4">
      <c r="A151" s="1070">
        <v>150</v>
      </c>
      <c r="B151" s="1070" t="s">
        <v>1039</v>
      </c>
      <c r="C151" s="1070" t="s">
        <v>1063</v>
      </c>
      <c r="D151" s="1070" t="s">
        <v>1064</v>
      </c>
    </row>
    <row r="152" spans="1:4">
      <c r="A152" s="1070">
        <v>151</v>
      </c>
      <c r="B152" s="1070" t="s">
        <v>1039</v>
      </c>
      <c r="C152" s="1070" t="s">
        <v>1039</v>
      </c>
      <c r="D152" s="1070" t="s">
        <v>1040</v>
      </c>
    </row>
    <row r="153" spans="1:4">
      <c r="A153" s="1070">
        <v>152</v>
      </c>
      <c r="B153" s="1070" t="s">
        <v>1039</v>
      </c>
      <c r="C153" s="1070" t="s">
        <v>1065</v>
      </c>
      <c r="D153" s="1070" t="s">
        <v>1066</v>
      </c>
    </row>
    <row r="154" spans="1:4">
      <c r="A154" s="1070">
        <v>153</v>
      </c>
      <c r="B154" s="1070" t="s">
        <v>1067</v>
      </c>
      <c r="C154" s="1070" t="s">
        <v>1069</v>
      </c>
      <c r="D154" s="1070" t="s">
        <v>1070</v>
      </c>
    </row>
    <row r="155" spans="1:4">
      <c r="A155" s="1070">
        <v>154</v>
      </c>
      <c r="B155" s="1070" t="s">
        <v>1067</v>
      </c>
      <c r="C155" s="1070" t="s">
        <v>1071</v>
      </c>
      <c r="D155" s="1070" t="s">
        <v>1072</v>
      </c>
    </row>
    <row r="156" spans="1:4">
      <c r="A156" s="1070">
        <v>155</v>
      </c>
      <c r="B156" s="1070" t="s">
        <v>1067</v>
      </c>
      <c r="C156" s="1070" t="s">
        <v>1073</v>
      </c>
      <c r="D156" s="1070" t="s">
        <v>1074</v>
      </c>
    </row>
    <row r="157" spans="1:4">
      <c r="A157" s="1070">
        <v>156</v>
      </c>
      <c r="B157" s="1070" t="s">
        <v>1067</v>
      </c>
      <c r="C157" s="1070" t="s">
        <v>1075</v>
      </c>
      <c r="D157" s="1070" t="s">
        <v>1076</v>
      </c>
    </row>
    <row r="158" spans="1:4">
      <c r="A158" s="1070">
        <v>157</v>
      </c>
      <c r="B158" s="1070" t="s">
        <v>1067</v>
      </c>
      <c r="C158" s="1070" t="s">
        <v>1077</v>
      </c>
      <c r="D158" s="1070" t="s">
        <v>1078</v>
      </c>
    </row>
    <row r="159" spans="1:4">
      <c r="A159" s="1070">
        <v>158</v>
      </c>
      <c r="B159" s="1070" t="s">
        <v>1067</v>
      </c>
      <c r="C159" s="1070" t="s">
        <v>1079</v>
      </c>
      <c r="D159" s="1070" t="s">
        <v>1080</v>
      </c>
    </row>
    <row r="160" spans="1:4">
      <c r="A160" s="1070">
        <v>159</v>
      </c>
      <c r="B160" s="1070" t="s">
        <v>1067</v>
      </c>
      <c r="C160" s="1070" t="s">
        <v>1081</v>
      </c>
      <c r="D160" s="1070" t="s">
        <v>1082</v>
      </c>
    </row>
    <row r="161" spans="1:4">
      <c r="A161" s="1070">
        <v>160</v>
      </c>
      <c r="B161" s="1070" t="s">
        <v>1067</v>
      </c>
      <c r="C161" s="1070" t="s">
        <v>1083</v>
      </c>
      <c r="D161" s="1070" t="s">
        <v>1084</v>
      </c>
    </row>
    <row r="162" spans="1:4">
      <c r="A162" s="1070">
        <v>161</v>
      </c>
      <c r="B162" s="1070" t="s">
        <v>1067</v>
      </c>
      <c r="C162" s="1070" t="s">
        <v>1067</v>
      </c>
      <c r="D162" s="1070" t="s">
        <v>1068</v>
      </c>
    </row>
    <row r="163" spans="1:4">
      <c r="A163" s="1070">
        <v>162</v>
      </c>
      <c r="B163" s="1070" t="s">
        <v>1067</v>
      </c>
      <c r="C163" s="1070" t="s">
        <v>1085</v>
      </c>
      <c r="D163" s="1070" t="s">
        <v>1086</v>
      </c>
    </row>
  </sheetData>
  <phoneticPr fontId="9"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sheetPr codeName="modInfo">
    <tabColor indexed="47"/>
  </sheetPr>
  <dimension ref="A1:D36"/>
  <sheetViews>
    <sheetView showGridLines="0" zoomScaleNormal="100" workbookViewId="0"/>
  </sheetViews>
  <sheetFormatPr defaultColWidth="9.125" defaultRowHeight="11.8"/>
  <cols>
    <col min="1" max="1" width="3.75" style="40" customWidth="1"/>
    <col min="2" max="2" width="90.75" style="40" customWidth="1"/>
    <col min="3" max="16384" width="9.125" style="40"/>
  </cols>
  <sheetData>
    <row r="1" spans="2:4">
      <c r="B1" s="48" t="s">
        <v>59</v>
      </c>
    </row>
    <row r="2" spans="2:4" ht="94.25">
      <c r="B2" s="50" t="s">
        <v>480</v>
      </c>
    </row>
    <row r="3" spans="2:4" ht="70.7">
      <c r="B3" s="50" t="s">
        <v>389</v>
      </c>
    </row>
    <row r="4" spans="2:4" ht="35.35">
      <c r="B4" s="50" t="s">
        <v>577</v>
      </c>
    </row>
    <row r="5" spans="2:4">
      <c r="B5" s="50" t="s">
        <v>222</v>
      </c>
    </row>
    <row r="6" spans="2:4" ht="23.6">
      <c r="B6" s="50" t="s">
        <v>266</v>
      </c>
    </row>
    <row r="7" spans="2:4" ht="23.6">
      <c r="B7" s="50" t="s">
        <v>267</v>
      </c>
    </row>
    <row r="8" spans="2:4" ht="23.6">
      <c r="B8" s="50" t="s">
        <v>268</v>
      </c>
    </row>
    <row r="9" spans="2:4" ht="23.6">
      <c r="B9" s="50" t="s">
        <v>481</v>
      </c>
    </row>
    <row r="10" spans="2:4" ht="47.15">
      <c r="B10" s="50" t="s">
        <v>672</v>
      </c>
    </row>
    <row r="11" spans="2:4" ht="12.45">
      <c r="B11" s="213" t="s">
        <v>387</v>
      </c>
    </row>
    <row r="12" spans="2:4">
      <c r="B12" s="48" t="s">
        <v>181</v>
      </c>
    </row>
    <row r="13" spans="2:4" ht="23.6">
      <c r="B13" s="50" t="s">
        <v>197</v>
      </c>
    </row>
    <row r="14" spans="2:4" ht="70.7">
      <c r="B14" s="50" t="s">
        <v>250</v>
      </c>
    </row>
    <row r="15" spans="2:4" ht="23.6">
      <c r="B15" s="50" t="s">
        <v>230</v>
      </c>
    </row>
    <row r="16" spans="2:4">
      <c r="B16" s="48" t="s">
        <v>206</v>
      </c>
      <c r="D16" s="88"/>
    </row>
    <row r="17" spans="1:2" ht="35.35">
      <c r="B17" s="50" t="s">
        <v>264</v>
      </c>
    </row>
    <row r="18" spans="1:2" ht="35.35">
      <c r="B18" s="50" t="s">
        <v>265</v>
      </c>
    </row>
    <row r="19" spans="1:2">
      <c r="B19" s="50" t="s">
        <v>251</v>
      </c>
    </row>
    <row r="20" spans="1:2" ht="35.35">
      <c r="B20" s="50" t="s">
        <v>292</v>
      </c>
    </row>
    <row r="21" spans="1:2">
      <c r="B21" s="48" t="s">
        <v>219</v>
      </c>
    </row>
    <row r="22" spans="1:2">
      <c r="B22" s="50" t="s">
        <v>221</v>
      </c>
    </row>
    <row r="24" spans="1:2" ht="23.6">
      <c r="B24" s="215" t="s">
        <v>370</v>
      </c>
    </row>
    <row r="26" spans="1:2">
      <c r="B26" s="48" t="s">
        <v>331</v>
      </c>
    </row>
    <row r="27" spans="1:2" ht="23.6">
      <c r="B27" s="214" t="s">
        <v>458</v>
      </c>
    </row>
    <row r="28" spans="1:2">
      <c r="B28" s="214" t="s">
        <v>457</v>
      </c>
    </row>
    <row r="29" spans="1:2">
      <c r="B29" s="290" t="s">
        <v>388</v>
      </c>
    </row>
    <row r="30" spans="1:2" ht="23.6">
      <c r="B30" s="214" t="s">
        <v>576</v>
      </c>
    </row>
    <row r="32" spans="1:2">
      <c r="A32" s="272"/>
      <c r="B32" s="273" t="s">
        <v>431</v>
      </c>
    </row>
    <row r="33" spans="1:2" ht="13.75">
      <c r="A33" s="274">
        <v>1</v>
      </c>
      <c r="B33" s="275" t="s">
        <v>432</v>
      </c>
    </row>
    <row r="34" spans="1:2" ht="13.75">
      <c r="A34" s="274">
        <v>2</v>
      </c>
      <c r="B34" s="275" t="s">
        <v>433</v>
      </c>
    </row>
    <row r="35" spans="1:2">
      <c r="B35" s="273" t="s">
        <v>434</v>
      </c>
    </row>
    <row r="36" spans="1:2">
      <c r="B36" s="275" t="s">
        <v>435</v>
      </c>
    </row>
  </sheetData>
  <phoneticPr fontId="9" type="noConversion"/>
  <pageMargins left="0.75" right="0.75" top="1" bottom="1" header="0.5" footer="0.5"/>
  <pageSetup paperSize="9" orientation="portrait" horizontalDpi="200" verticalDpi="200" r:id="rId1"/>
  <headerFooter alignWithMargins="0"/>
</worksheet>
</file>

<file path=xl/worksheets/sheet71.xml><?xml version="1.0" encoding="utf-8"?>
<worksheet xmlns="http://schemas.openxmlformats.org/spreadsheetml/2006/main" xmlns:r="http://schemas.openxmlformats.org/officeDocument/2006/relationships">
  <sheetPr codeName="modList05">
    <tabColor rgb="FFFFCC99"/>
  </sheetPr>
  <dimension ref="A1"/>
  <sheetViews>
    <sheetView showGridLines="0" workbookViewId="0"/>
  </sheetViews>
  <sheetFormatPr defaultRowHeight="11.8"/>
  <sheetData/>
  <pageMargins left="0.7" right="0.7" top="0.75" bottom="0.75" header="0.3" footer="0.3"/>
</worksheet>
</file>

<file path=xl/worksheets/sheet72.xml><?xml version="1.0" encoding="utf-8"?>
<worksheet xmlns="http://schemas.openxmlformats.org/spreadsheetml/2006/main" xmlns:r="http://schemas.openxmlformats.org/officeDocument/2006/relationships">
  <sheetPr codeName="modList06">
    <tabColor indexed="47"/>
  </sheetPr>
  <dimension ref="A1"/>
  <sheetViews>
    <sheetView showGridLines="0" zoomScaleNormal="100" workbookViewId="0"/>
  </sheetViews>
  <sheetFormatPr defaultRowHeight="11.8"/>
  <sheetData>
    <row r="1" spans="1:1">
      <c r="A1" s="3"/>
    </row>
  </sheetData>
  <phoneticPr fontId="9"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sheetPr codeName="modList07">
    <tabColor indexed="47"/>
  </sheetPr>
  <dimension ref="A1"/>
  <sheetViews>
    <sheetView showGridLines="0" zoomScaleNormal="100" workbookViewId="0"/>
  </sheetViews>
  <sheetFormatPr defaultColWidth="9.125" defaultRowHeight="11.8"/>
  <cols>
    <col min="1" max="16384" width="9.125" style="167"/>
  </cols>
  <sheetData>
    <row r="1" spans="1:1">
      <c r="A1" s="184"/>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sheetPr codeName="modList11">
    <tabColor indexed="47"/>
  </sheetPr>
  <dimension ref="A1"/>
  <sheetViews>
    <sheetView showGridLines="0" zoomScaleNormal="100" workbookViewId="0"/>
  </sheetViews>
  <sheetFormatPr defaultRowHeight="11.8"/>
  <sheetData>
    <row r="1" spans="1:1">
      <c r="A1" s="3"/>
    </row>
  </sheetData>
  <sheetProtection formatColumns="0" formatRows="0"/>
  <phoneticPr fontId="9"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sheetPr codeName="modList12">
    <tabColor indexed="47"/>
  </sheetPr>
  <dimension ref="A1"/>
  <sheetViews>
    <sheetView showGridLines="0" workbookViewId="0"/>
  </sheetViews>
  <sheetFormatPr defaultRowHeight="11.8"/>
  <sheetData/>
  <pageMargins left="0.7" right="0.7" top="0.75" bottom="0.75" header="0.3" footer="0.3"/>
</worksheet>
</file>

<file path=xl/worksheets/sheet76.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8"/>
  <sheetData>
    <row r="1" spans="1:1">
      <c r="A1" s="3"/>
    </row>
  </sheetData>
  <phoneticPr fontId="9"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8"/>
  <sheetData>
    <row r="1" spans="1:1">
      <c r="A1" s="3"/>
    </row>
  </sheetData>
  <phoneticPr fontId="9"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8"/>
  <sheetData>
    <row r="1" spans="1:1">
      <c r="A1" s="3"/>
    </row>
  </sheetData>
  <phoneticPr fontId="9"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8"/>
  <sheetData>
    <row r="1" spans="1:1">
      <c r="A1" s="3"/>
    </row>
  </sheetData>
  <phoneticPr fontId="9" type="noConversion"/>
  <pageMargins left="0.7" right="0.7" top="0.75" bottom="0.75" header="0.3" footer="0.3"/>
</worksheet>
</file>

<file path=xl/worksheets/sheet80.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8"/>
  <sheetData>
    <row r="1" spans="1:1">
      <c r="A1" s="3"/>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822</vt:i4>
      </vt:variant>
    </vt:vector>
  </HeadingPairs>
  <TitlesOfParts>
    <vt:vector size="834" baseType="lpstr">
      <vt:lpstr>Инструкция</vt:lpstr>
      <vt:lpstr>Титульный</vt:lpstr>
      <vt:lpstr>Территории</vt:lpstr>
      <vt:lpstr>Перечень тарифов</vt:lpstr>
      <vt:lpstr>Форма 1.0.1 | Т-передача ТЭ</vt:lpstr>
      <vt:lpstr>Форма 4.10.3 | Т-передача ТЭ</vt:lpstr>
      <vt:lpstr>Форма 1.0.1 | Форма 4.9</vt:lpstr>
      <vt:lpstr>Форма 4.9</vt:lpstr>
      <vt:lpstr>Форма 1.0.1 | Форма 4.10.1</vt:lpstr>
      <vt:lpstr>Форма 4.10.1</vt:lpstr>
      <vt:lpstr>Комментарии</vt:lpstr>
      <vt:lpstr>Проверка</vt:lpstr>
      <vt:lpstr>activity</vt:lpstr>
      <vt:lpstr>add_CS_List05_1</vt:lpstr>
      <vt:lpstr>add_CS_List05_10</vt:lpstr>
      <vt:lpstr>add_CS_List05_13</vt:lpstr>
      <vt:lpstr>add_CS_List05_2</vt:lpstr>
      <vt:lpstr>add_CS_List05_3</vt:lpstr>
      <vt:lpstr>add_CS_List05_3_i</vt:lpstr>
      <vt:lpstr>add_CS_List05_4</vt:lpstr>
      <vt:lpstr>add_CS_List05_5</vt:lpstr>
      <vt:lpstr>add_CS_List05_7</vt:lpstr>
      <vt:lpstr>add_CS_List05_8</vt:lpstr>
      <vt:lpstr>add_CS_List05_9</vt:lpstr>
      <vt:lpstr>add_CT_1</vt:lpstr>
      <vt:lpstr>add_CT_10</vt:lpstr>
      <vt:lpstr>add_CT_13</vt:lpstr>
      <vt:lpstr>add_CT_2</vt:lpstr>
      <vt:lpstr>add_CT_3</vt:lpstr>
      <vt:lpstr>add_CT_3_i</vt:lpstr>
      <vt:lpstr>add_CT_4</vt:lpstr>
      <vt:lpstr>add_CT_5</vt:lpstr>
      <vt:lpstr>add_CT_7</vt:lpstr>
      <vt:lpstr>add_CT_8</vt:lpstr>
      <vt:lpstr>add_CT_9</vt:lpstr>
      <vt:lpstr>add_MO_1</vt:lpstr>
      <vt:lpstr>add_MO_10</vt:lpstr>
      <vt:lpstr>add_MO_13</vt:lpstr>
      <vt:lpstr>add_MO_2</vt:lpstr>
      <vt:lpstr>add_MO_3</vt:lpstr>
      <vt:lpstr>add_MO_3_i</vt:lpstr>
      <vt:lpstr>add_MO_4</vt:lpstr>
      <vt:lpstr>add_MO_5</vt:lpstr>
      <vt:lpstr>add_MO_7</vt:lpstr>
      <vt:lpstr>add_MO_8</vt:lpstr>
      <vt:lpstr>add_MO_9</vt:lpstr>
      <vt:lpstr>add_MO_List05_1</vt:lpstr>
      <vt:lpstr>add_MO_List05_10</vt:lpstr>
      <vt:lpstr>add_MO_List05_13</vt:lpstr>
      <vt:lpstr>add_MO_List05_2</vt:lpstr>
      <vt:lpstr>add_MO_List05_3</vt:lpstr>
      <vt:lpstr>add_MO_List05_3_i</vt:lpstr>
      <vt:lpstr>add_MO_List05_4</vt:lpstr>
      <vt:lpstr>add_MO_List05_5</vt:lpstr>
      <vt:lpstr>add_MO_List05_7</vt:lpstr>
      <vt:lpstr>add_MO_List05_8</vt:lpstr>
      <vt:lpstr>add_MO_List05_9</vt:lpstr>
      <vt:lpstr>add_MR_List05_1</vt:lpstr>
      <vt:lpstr>add_MR_List05_10</vt:lpstr>
      <vt:lpstr>add_MR_List05_13</vt:lpstr>
      <vt:lpstr>add_MR_List05_2</vt:lpstr>
      <vt:lpstr>add_MR_List05_3</vt:lpstr>
      <vt:lpstr>add_MR_List05_3_i</vt:lpstr>
      <vt:lpstr>add_MR_List05_4</vt:lpstr>
      <vt:lpstr>add_MR_List05_5</vt:lpstr>
      <vt:lpstr>add_MR_List05_7</vt:lpstr>
      <vt:lpstr>add_MR_List05_8</vt:lpstr>
      <vt:lpstr>add_MR_List05_9</vt:lpstr>
      <vt:lpstr>add_POST_5</vt:lpstr>
      <vt:lpstr>add_Rate_1</vt:lpstr>
      <vt:lpstr>add_Rate_10</vt:lpstr>
      <vt:lpstr>add_Rate_13</vt:lpstr>
      <vt:lpstr>add_Rate_2</vt:lpstr>
      <vt:lpstr>add_Rate_3</vt:lpstr>
      <vt:lpstr>add_Rate_3_i</vt:lpstr>
      <vt:lpstr>add_Rate_4</vt:lpstr>
      <vt:lpstr>add_Rate_5</vt:lpstr>
      <vt:lpstr>add_Rate_7</vt:lpstr>
      <vt:lpstr>add_Rate_8</vt:lpstr>
      <vt:lpstr>add_Rate_9</vt:lpstr>
      <vt:lpstr>add_Scheme_6</vt:lpstr>
      <vt:lpstr>add_TER_List05_1</vt:lpstr>
      <vt:lpstr>add_TER_List05_10</vt:lpstr>
      <vt:lpstr>add_TER_List05_13</vt:lpstr>
      <vt:lpstr>add_TER_List05_2</vt:lpstr>
      <vt:lpstr>add_TER_List05_3</vt:lpstr>
      <vt:lpstr>add_TER_List05_3_i</vt:lpstr>
      <vt:lpstr>add_TER_List05_4</vt:lpstr>
      <vt:lpstr>add_TER_List05_5</vt:lpstr>
      <vt:lpstr>add_TER_List05_7</vt:lpstr>
      <vt:lpstr>add_TER_List05_8</vt:lpstr>
      <vt:lpstr>add_TER_List05_9</vt:lpstr>
      <vt:lpstr>add_Warm_1</vt:lpstr>
      <vt:lpstr>add_Warm_10</vt:lpstr>
      <vt:lpstr>add_Warm_13</vt:lpstr>
      <vt:lpstr>add_Warm_2</vt:lpstr>
      <vt:lpstr>add_Warm_3</vt:lpstr>
      <vt:lpstr>add_Warm_3_i</vt:lpstr>
      <vt:lpstr>add_Warm_4</vt:lpstr>
      <vt:lpstr>add_Warm_5</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checkCell_List13</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checkCells_List14_1</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data_List13</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et_List13_1</vt:lpstr>
      <vt:lpstr>et_List14_1_1</vt:lpstr>
      <vt:lpstr>et_List14_1_2</vt:lpstr>
      <vt:lpstr>et_List14_1_3</vt:lpstr>
      <vt:lpstr>et_List14_1_4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List13_GroundMaterials_1</vt:lpstr>
      <vt:lpstr>List13_note</vt:lpstr>
      <vt:lpstr>List14_1_Date</vt:lpstr>
      <vt:lpstr>List14_1_Date_1</vt:lpstr>
      <vt:lpstr>List14_1_DPR</vt:lpstr>
      <vt:lpstr>List14_1_flagIPR</vt:lpstr>
      <vt:lpstr>List14_1_GroundMaterials_1</vt:lpstr>
      <vt:lpstr>List14_1_hypIPR</vt:lpstr>
      <vt:lpstr>List14_1_method</vt:lpstr>
      <vt:lpstr>List14_1_note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pCng_List13_1</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pDel_List13_1</vt:lpstr>
      <vt:lpstr>pDel_List14_1_1</vt:lpstr>
      <vt:lpstr>pDel_List14_1_1_2</vt:lpstr>
      <vt:lpstr>pDel_List14_1_2</vt:lpstr>
      <vt:lpstr>pDel_List14_1_2_2</vt:lpstr>
      <vt:lpstr>pDel_List14_1_3</vt:lpstr>
      <vt:lpstr>pDel_List14_1_3_2</vt:lpstr>
      <vt:lpstr>pDel_List14_1_4</vt:lpstr>
      <vt:lpstr>pDel_List14_1_4_2</vt:lpstr>
      <vt:lpstr>pDel_List14_1_5</vt:lpstr>
      <vt:lpstr>pDel_List14_1_5_2</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pIns_List13_1</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lastModifiedBy>shestakova_is</cp:lastModifiedBy>
  <cp:lastPrinted>2013-08-29T08:11:20Z</cp:lastPrinted>
  <dcterms:created xsi:type="dcterms:W3CDTF">2004-05-21T07:18:45Z</dcterms:created>
  <dcterms:modified xsi:type="dcterms:W3CDTF">2022-04-26T14:15:22Z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