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worksheets/sheet59.xml" ContentType="application/vnd.openxmlformats-officedocument.spreadsheetml.worksheet+xml"/>
  <Default Extension="vml" ContentType="application/vnd.openxmlformats-officedocument.vmlDrawing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xlsBook"/>
  <bookViews>
    <workbookView xWindow="1165" yWindow="0" windowWidth="14819" windowHeight="9792" tabRatio="887" firstSheet="2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3.11" sheetId="622" r:id="rId8"/>
    <sheet name="Форма 3.11" sheetId="608" r:id="rId9"/>
    <sheet name="Форма 1.0.1 | Форма 3.12.1" sheetId="627" r:id="rId10"/>
    <sheet name="Форма 3.12.1" sheetId="610" r:id="rId11"/>
    <sheet name="Форма 1.0.1 | Т-ВО" sheetId="613" state="veryHidden" r:id="rId12"/>
    <sheet name="Форма 3.12.2 | Т-ВО" sheetId="530" state="veryHidden" r:id="rId13"/>
    <sheet name="Форма 1.0.1 | Т-транс" sheetId="614" r:id="rId14"/>
    <sheet name="Форма 3.12.2 | Т-транс" sheetId="567" r:id="rId15"/>
    <sheet name="Форма 1.0.1 | Т-подкл(инд)" sheetId="617" state="veryHidden" r:id="rId16"/>
    <sheet name="Форма 3.12.3 | Т-подкл(инд)" sheetId="598" state="veryHidden" r:id="rId17"/>
    <sheet name="Форма 1.0.1 | Т-подкл" sheetId="618" state="veryHidden" r:id="rId18"/>
    <sheet name="Форма 3.12.3 | Т-подкл" sheetId="566" state="veryHidden" r:id="rId19"/>
    <sheet name="Форма 1.0.2" sheetId="550" state="veryHidden" r:id="rId20"/>
    <sheet name="Сведения об изменении" sheetId="568" state="veryHidden" r:id="rId21"/>
    <sheet name="Комментарии" sheetId="431" r:id="rId22"/>
    <sheet name="Проверка" sheetId="546" r:id="rId23"/>
    <sheet name="modListTempFilter" sheetId="620" state="veryHidden" r:id="rId24"/>
    <sheet name="modCheckCyan" sheetId="612" state="veryHidden" r:id="rId25"/>
    <sheet name="REESTR_LINK" sheetId="602" state="veryHidden" r:id="rId26"/>
    <sheet name="REESTR_DS" sheetId="603" state="veryHidden" r:id="rId27"/>
    <sheet name="modHTTP" sheetId="604" state="veryHidden" r:id="rId28"/>
    <sheet name="modfrmRezimChoose" sheetId="609" state="veryHidden" r:id="rId29"/>
    <sheet name="modSheetMain" sheetId="599" state="veryHidden" r:id="rId30"/>
    <sheet name="REESTR_VT" sheetId="577" state="veryHidden" r:id="rId31"/>
    <sheet name="REESTR_VED" sheetId="579" state="veryHidden" r:id="rId32"/>
    <sheet name="modfrmReestrObj" sheetId="570" state="veryHidden" r:id="rId33"/>
    <sheet name="AllSheetsInThisWorkbook" sheetId="389" state="veryHidden" r:id="rId34"/>
    <sheet name="et_union_vert" sheetId="521" state="veryHidden" r:id="rId35"/>
    <sheet name="modInstruction" sheetId="605" state="veryHidden" r:id="rId36"/>
    <sheet name="modRegion" sheetId="528" state="veryHidden" r:id="rId37"/>
    <sheet name="modReestr" sheetId="433" state="veryHidden" r:id="rId38"/>
    <sheet name="modfrmReestr" sheetId="434" state="veryHidden" r:id="rId39"/>
    <sheet name="modUpdTemplMain" sheetId="424" state="veryHidden" r:id="rId40"/>
    <sheet name="REESTR_ORG" sheetId="390" state="veryHidden" r:id="rId41"/>
    <sheet name="modClassifierValidate" sheetId="400" state="veryHidden" r:id="rId42"/>
    <sheet name="modHyp" sheetId="398" state="veryHidden" r:id="rId43"/>
    <sheet name="modServiceModule" sheetId="594" state="veryHidden" r:id="rId44"/>
    <sheet name="modList00" sheetId="498" state="veryHidden" r:id="rId45"/>
    <sheet name="modList01" sheetId="551" state="veryHidden" r:id="rId46"/>
    <sheet name="modList02" sheetId="504" state="veryHidden" r:id="rId47"/>
    <sheet name="modList03" sheetId="549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et_union_hor" sheetId="471" state="veryHidden" r:id="rId52"/>
    <sheet name="modInfo" sheetId="513" state="veryHidden" r:id="rId53"/>
    <sheet name="modList05" sheetId="619" state="veryHidden" r:id="rId54"/>
    <sheet name="modList06" sheetId="553" state="veryHidden" r:id="rId55"/>
    <sheet name="modList07" sheetId="569" state="veryHidden" r:id="rId56"/>
    <sheet name="modList13" sheetId="539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2" hidden="1">Проверка!$B$4:$D$4</definedName>
    <definedName name="activity">'Перечень тарифов'!$F$20:$F$25</definedName>
    <definedName name="add_CS_List05_1">'Форма 1.0.1 | Т-ВО'!$G$17</definedName>
    <definedName name="add_CS_List05_10">'Форма 1.0.1 | Т-подкл'!$G$17</definedName>
    <definedName name="add_CS_List05_9">'Форма 1.0.1 | Т-подкл(инд)'!$G$17</definedName>
    <definedName name="add_CT_1">'Форма 3.12.2 | Т-ВО'!$M$28</definedName>
    <definedName name="add_CT_10">'Форма 3.12.3 | Т-подкл'!$M$28</definedName>
    <definedName name="add_CT_9">'Форма 3.12.3 | Т-подкл(инд)'!$M$28</definedName>
    <definedName name="add_MO_1">'Форма 3.12.2 | Т-ВО'!$M$29</definedName>
    <definedName name="add_MO_10">'Форма 3.12.3 | Т-подкл'!$M$29</definedName>
    <definedName name="add_MO_9">'Форма 3.12.3 | Т-подкл(инд)'!$M$29</definedName>
    <definedName name="add_MO_List05_1">'Форма 1.0.1 | Т-ВО'!$G$14</definedName>
    <definedName name="add_MO_List05_10">'Форма 1.0.1 | Т-подкл'!$G$14</definedName>
    <definedName name="add_MO_List05_9">'Форма 1.0.1 | Т-подкл(инд)'!$G$14</definedName>
    <definedName name="add_MR_List05_1">'Форма 1.0.1 | Т-ВО'!$G$15</definedName>
    <definedName name="add_MR_List05_10">'Форма 1.0.1 | Т-подкл'!$G$15</definedName>
    <definedName name="add_MR_List05_9">'Форма 1.0.1 | Т-подкл(инд)'!$G$15</definedName>
    <definedName name="add_Rate_1">'Форма 3.12.2 | Т-ВО'!$M$30</definedName>
    <definedName name="add_Rate_10">'Форма 3.12.3 | Т-подкл'!$M$30</definedName>
    <definedName name="add_Rate_9">'Форма 3.12.3 | Т-подкл(инд)'!$M$30</definedName>
    <definedName name="add_TER_List05_1">'Форма 1.0.1 | Т-ВО'!$G$16</definedName>
    <definedName name="add_TER_List05_10">'Форма 1.0.1 | Т-подкл'!$G$16</definedName>
    <definedName name="add_TER_List05_9">'Форма 1.0.1 | Т-подкл(инд)'!$G$16</definedName>
    <definedName name="add_Warm_1">'Форма 3.12.2 | Т-ВО'!$M$27</definedName>
    <definedName name="add_Warm_2">'Форма 3.12.2 | Т-транс'!$M$27</definedName>
    <definedName name="anscount" hidden="1">1</definedName>
    <definedName name="apr_10">'Форма 3.12.3 | Т-подкл'!$AC$7:$AI$12</definedName>
    <definedName name="apr_2">'Форма 3.12.2 | Т-транс'!$O$8:$T$11</definedName>
    <definedName name="apr_9">'Форма 3.12.3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3.12.2 | Т-ВО'!$M$18:$W$30</definedName>
    <definedName name="checkCell_List06_1_double_date">'Форма 3.12.2 | Т-ВО'!$X$18:$X$30</definedName>
    <definedName name="checkCell_List06_1_unique_t">'Форма 3.12.2 | Т-ВО'!$M$18:$M$30</definedName>
    <definedName name="checkCell_List06_1_unique_t1">'Форма 3.12.2 | Т-ВО'!$Y$18:$Y$30</definedName>
    <definedName name="checkCell_List06_10">'Форма 3.12.3 | Т-подкл'!$M$19:$AL$30</definedName>
    <definedName name="checkCell_List06_10_double_date">'Форма 3.12.3 | Т-подкл'!$AM$19:$AM$30</definedName>
    <definedName name="checkCell_List06_10_plata1">'Форма 3.12.3 | Т-подкл'!$AC$15:$AD$30</definedName>
    <definedName name="checkCell_List06_10_plata2">'Форма 3.12.3 | Т-подкл'!$AE$15:$AF$30</definedName>
    <definedName name="checkCell_List06_10_unique">'Форма 3.12.3 | Т-подкл'!$AN$19:$AN$30</definedName>
    <definedName name="checkCell_List06_2">'Форма 3.12.2 | Т-транс'!$M$18:$W$27</definedName>
    <definedName name="checkCell_List06_2_double_date">'Форма 3.12.2 | Т-транс'!$X$18:$X$27</definedName>
    <definedName name="checkCell_List06_2_unique_t">'Форма 3.12.2 | Т-транс'!$M$18:$M$27</definedName>
    <definedName name="checkCell_List06_2_unique_t1">'Форма 3.12.2 | Т-транс'!$Y$18:$Y$27</definedName>
    <definedName name="checkCell_List06_9">'Форма 3.12.3 | Т-подкл(инд)'!$M$19:$AM$30</definedName>
    <definedName name="checkCell_List06_9_double_date">'Форма 3.12.3 | Т-подкл(инд)'!$AN$19:$AN$30</definedName>
    <definedName name="checkCell_List06_9_unique">'Форма 3.12.3 | Т-подкл(инд)'!$AO$19:$AO$30</definedName>
    <definedName name="checkCell_List07">'Сведения об изменении'!$D$11:$E$13</definedName>
    <definedName name="checkCell_List13">'Форма 3.11'!$D$10:$H$14</definedName>
    <definedName name="checkCells_List05_1">'Форма 1.0.1 | Т-ВО'!$F$7:$I$17</definedName>
    <definedName name="checkCells_List05_10">'Форма 1.0.1 | Т-подкл'!$F$7:$I$17</definedName>
    <definedName name="checkCells_List05_11">'Форма 1.0.1 | Форма 3.11'!$F$7:$I$13</definedName>
    <definedName name="checkCells_List05_2">'Форма 1.0.1 | Т-транс'!$F$7:$I$13</definedName>
    <definedName name="checkCells_List05_9">'Форма 1.0.1 | Т-подкл(инд)'!$F$7:$I$17</definedName>
    <definedName name="checkCells_List14_1">'Форма 3.12.1'!$D$14:$L$32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3.11'!$F$10:$H$14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3.11'!$H$9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4">et_union_hor!$291:$299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3.12.2 | Т-ВО'!$L$5</definedName>
    <definedName name="header_10">'Форма 3.12.3 | Т-подкл'!$L$5</definedName>
    <definedName name="header_2">'Форма 3.12.2 | Т-транс'!$L$5</definedName>
    <definedName name="header_9">'Форма 3.12.3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3.11'!$A$1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REESTR_MO!$A$2:$D$163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3.12.2 | Т-ВО'!$11:$11</definedName>
    <definedName name="List06_1_MC">'Форма 3.12.2 | Т-ВО'!$O$18:$O$30</definedName>
    <definedName name="List06_1_MC2">'Форма 3.12.2 | Т-ВО'!$V$18:$V$30</definedName>
    <definedName name="List06_1_note">'Форма 3.12.2 | Т-ВО'!$W$18:$W$30</definedName>
    <definedName name="List06_1_Period">'Форма 3.12.2 | Т-ВО'!$O$18:$U$30</definedName>
    <definedName name="List06_10_DP">'Форма 3.12.3 | Т-подкл'!$12:$12</definedName>
    <definedName name="List06_10_flagDS">'Форма 3.12.3 | Т-подкл'!$Y$18:$Y$30</definedName>
    <definedName name="List06_10_flagTN">'Форма 3.12.3 | Т-подкл'!$Q$18:$T$30</definedName>
    <definedName name="List06_10_flagTS">'Форма 3.12.3 | Т-подкл'!$U$18:$X$30</definedName>
    <definedName name="List06_10_MC2">'Форма 3.12.3 | Т-подкл'!$AK$19:$AK$30</definedName>
    <definedName name="List06_10_note">'Форма 3.12.3 | Т-подкл'!$AL$19:$AL$30</definedName>
    <definedName name="List06_10_Period">'Форма 3.12.3 | Т-подкл'!$AC$19:$AJ$30</definedName>
    <definedName name="List06_10_pl">'Форма 3.12.3 | Т-подкл'!$11:$11</definedName>
    <definedName name="List06_10_region">'Форма 3.12.3 | Т-подкл'!$Q$22:$AB$24</definedName>
    <definedName name="List06_2_DP">'Форма 3.12.2 | Т-транс'!$11:$11</definedName>
    <definedName name="List06_2_MC">'Форма 3.12.2 | Т-транс'!$O$18:$O$27</definedName>
    <definedName name="List06_2_MC2">'Форма 3.12.2 | Т-транс'!$V$18:$V$27</definedName>
    <definedName name="List06_2_note">'Форма 3.12.2 | Т-транс'!$W$18:$W$27</definedName>
    <definedName name="List06_2_Period">'Форма 3.12.2 | Т-транс'!$O$18:$U$27</definedName>
    <definedName name="List06_9_DP">'Форма 3.12.3 | Т-подкл(инд)'!$12:$12</definedName>
    <definedName name="List06_9_flagDS">'Форма 3.12.3 | Т-подкл(инд)'!$Z$18:$Z$30</definedName>
    <definedName name="List06_9_flagPN">'Форма 3.12.3 | Т-подкл(инд)'!$N$18:$N$30</definedName>
    <definedName name="List06_9_flagTN">'Форма 3.12.3 | Т-подкл(инд)'!$R$18:$U$30</definedName>
    <definedName name="List06_9_flagTS">'Форма 3.12.3 | Т-подкл(инд)'!$V$18:$Y$30</definedName>
    <definedName name="List06_9_MC2">'Форма 3.12.3 | Т-подкл(инд)'!$AL$19:$AL$30</definedName>
    <definedName name="List06_9_note">'Форма 3.12.3 | Т-подкл(инд)'!$AM$19:$AM$30</definedName>
    <definedName name="List06_9_Period">'Форма 3.12.3 | Т-подкл(инд)'!$AD$19:$AK$30</definedName>
    <definedName name="List06_9_pl">'Форма 3.12.3 | Т-подкл(инд)'!$11:$11</definedName>
    <definedName name="List06_9_region">'Форма 3.12.3 | Т-подкл(инд)'!$R$22:$AC$25</definedName>
    <definedName name="List13_GroundMaterials_1">'Форма 3.11'!$G$10:$G$14</definedName>
    <definedName name="List13_note">'Форма 3.11'!$H$10:$H$14</definedName>
    <definedName name="List14_1_Date">'Форма 3.12.1'!$H$17:$I$18</definedName>
    <definedName name="List14_1_Date_1">'Форма 3.12.1'!$H$22:$I$32</definedName>
    <definedName name="List14_1_DPR">'Форма 3.12.1'!$K$20</definedName>
    <definedName name="List14_1_flagIPR">'Форма 3.12.1'!$J$15</definedName>
    <definedName name="List14_1_GroundMaterials_1">'Форма 3.12.1'!$K$15:$K$32</definedName>
    <definedName name="List14_1_hypIPR">'Форма 3.12.1'!$K$15</definedName>
    <definedName name="List14_1_method">'Форма 3.12.1'!$J$17:$J$18</definedName>
    <definedName name="List14_1_note">'Форма 3.12.1'!$L$14:$L$32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3.12.2 | Т-ВО'!$O$23</definedName>
    <definedName name="OneRates_2">'Форма 3.12.2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3.11'!$E$13:$E$14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3.12.2 | Т-ВО'!$I$18:$K$30</definedName>
    <definedName name="pDel_List06_10_3">'Форма 3.12.3 | Т-подкл'!$R$19:$R$30</definedName>
    <definedName name="pDel_List06_10_4">'Форма 3.12.3 | Т-подкл'!$V$19:$V$30</definedName>
    <definedName name="pDel_List06_10_5">'Форма 3.12.3 | Т-подкл'!$Z$19:$Z$30</definedName>
    <definedName name="pDel_List06_10_6">'Форма 3.12.3 | Т-подкл'!$K$19:$K$30</definedName>
    <definedName name="pDel_List06_10_7">'Форма 3.12.3 | Т-подкл'!$N$18:$N$30</definedName>
    <definedName name="pDel_List06_2_1">'Форма 3.12.2 | Т-транс'!$I$18:$K$27</definedName>
    <definedName name="pDel_List06_9_3">'Форма 3.12.3 | Т-подкл(инд)'!$S$19:$S$30</definedName>
    <definedName name="pDel_List06_9_4">'Форма 3.12.3 | Т-подкл(инд)'!$W$19:$W$30</definedName>
    <definedName name="pDel_List06_9_5">'Форма 3.12.3 | Т-подкл(инд)'!$AA$19:$AA$30</definedName>
    <definedName name="pDel_List06_9_6">'Форма 3.12.3 | Т-подкл(инд)'!$K$19:$K$30</definedName>
    <definedName name="pDel_List06_9_7">'Форма 3.12.3 | Т-подкл(инд)'!$O$18:$O$30</definedName>
    <definedName name="pDel_List07">'Сведения об изменении'!$C$11:$C$13</definedName>
    <definedName name="pDel_List13_1">'Форма 3.11'!$C$13:$C$14</definedName>
    <definedName name="pDel_List14_1_1">'Форма 3.12.1'!$C$17:$C$18</definedName>
    <definedName name="pDel_List14_1_1_2">'Форма 3.12.1'!$G$17:$G$18</definedName>
    <definedName name="pDel_List14_1_2">'Форма 3.12.1'!$C$22:$C$23</definedName>
    <definedName name="pDel_List14_1_2_2">'Форма 3.12.1'!$G$22:$G$23</definedName>
    <definedName name="pDel_List14_1_3">'Форма 3.12.1'!$C$25:$C$26</definedName>
    <definedName name="pDel_List14_1_3_2">'Форма 3.12.1'!$G$25:$G$26</definedName>
    <definedName name="pDel_List14_1_4">'Форма 3.12.1'!$C$28:$C$29</definedName>
    <definedName name="pDel_List14_1_4_2">'Форма 3.12.1'!$G$28:$G$29</definedName>
    <definedName name="pDel_List14_1_5">'Форма 3.12.1'!$C$31:$C$32</definedName>
    <definedName name="pDel_List14_1_5_2">'Форма 3.12.1'!$G$31:$G$32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3.12.2 | Т-ВО'!$V$14:$V$30</definedName>
    <definedName name="pIns_List06_10_Period">'Форма 3.12.3 | Т-подкл'!$AK$15:$AK$30</definedName>
    <definedName name="pIns_List06_2_Period">'Форма 3.12.2 | Т-транс'!$V$14:$V$27</definedName>
    <definedName name="pIns_List06_9_Period">'Форма 3.12.3 | Т-подкл(инд)'!$AL$19:$AL$30</definedName>
    <definedName name="pIns_List07">'Сведения об изменении'!$E$13</definedName>
    <definedName name="pIns_List13_1">'Форма 3.11'!$E$14</definedName>
    <definedName name="PROT_22">P3_PROT_22,P4_PROT_22,P5_PROT_22</definedName>
    <definedName name="pVDel_List06_1">'Форма 3.12.2 | Т-ВО'!$12:$12</definedName>
    <definedName name="pVDel_List06_10">'Форма 3.12.3 | Т-подкл'!$13:$13</definedName>
    <definedName name="pVDel_List06_2">'Форма 3.12.2 | Т-транс'!$12:$12</definedName>
    <definedName name="pVDel_List06_9">'Форма 3.12.3 | Т-подкл(инд)'!$13:$13</definedName>
    <definedName name="QUARTER">TEHSHEET!$F$2:$F$5</definedName>
    <definedName name="REESTR_LINK_RANGE">REESTR_LINK!$A$2:$C$3</definedName>
    <definedName name="REESTR_ORG_RANGE">REESTR_ORG!$A$2:$J$122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3.12.2 | Т-ВО'!$P$23:$Q$23</definedName>
    <definedName name="TwoRates_2">'Форма 3.12.2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3.12.2 | Т-ВО'!$M$23</definedName>
    <definedName name="vid_teplnos_10">et_union_hor!$M$137</definedName>
    <definedName name="vid_teplnos_12">et_union_hor!$M$82</definedName>
    <definedName name="vid_teplnos_2">'Форма 3.12.2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3.12.2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25725"/>
</workbook>
</file>

<file path=xl/calcChain.xml><?xml version="1.0" encoding="utf-8"?>
<calcChain xmlns="http://schemas.openxmlformats.org/spreadsheetml/2006/main">
  <c r="M8" i="567"/>
  <c r="O8"/>
  <c r="M9"/>
  <c r="O9"/>
  <c r="N17"/>
  <c r="O17" s="1"/>
  <c r="P17" s="1"/>
  <c r="Q17" s="1"/>
  <c r="R17" s="1"/>
  <c r="S17" s="1"/>
  <c r="U17" s="1"/>
  <c r="V17" s="1"/>
  <c r="W17" s="1"/>
  <c r="L18"/>
  <c r="O18"/>
  <c r="L19"/>
  <c r="O19"/>
  <c r="L20"/>
  <c r="O20"/>
  <c r="L21"/>
  <c r="L22"/>
  <c r="Z23"/>
  <c r="Y22"/>
  <c r="L23"/>
  <c r="Q24"/>
  <c r="X23"/>
  <c r="A77" i="612"/>
  <c r="A1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F13" i="627"/>
  <c r="H12"/>
  <c r="F12"/>
  <c r="H11"/>
  <c r="F11"/>
  <c r="F10"/>
  <c r="H9"/>
  <c r="F9"/>
  <c r="H8"/>
  <c r="F8"/>
  <c r="H7"/>
  <c r="H13" i="622"/>
  <c r="H12"/>
  <c r="H9"/>
  <c r="H8"/>
  <c r="F31" i="610"/>
  <c r="E31"/>
  <c r="F28"/>
  <c r="E28"/>
  <c r="F25"/>
  <c r="E25"/>
  <c r="F22"/>
  <c r="E22"/>
  <c r="F17"/>
  <c r="E17"/>
  <c r="H12" i="614"/>
  <c r="H9"/>
  <c r="H8"/>
  <c r="R14" i="601"/>
  <c r="H13" i="627" s="1"/>
  <c r="M14" i="601"/>
  <c r="H13" i="614" l="1"/>
  <c r="R13" i="601"/>
  <c r="M13"/>
  <c r="R12"/>
  <c r="P12"/>
  <c r="M12"/>
  <c r="N9" i="598" l="1"/>
  <c r="N9" i="566"/>
  <c r="N8"/>
  <c r="N8" i="598"/>
  <c r="M9" i="566"/>
  <c r="M8"/>
  <c r="M9" i="598"/>
  <c r="M8"/>
  <c r="M9" i="530"/>
  <c r="M8"/>
  <c r="F8" i="610"/>
  <c r="O9" i="530"/>
  <c r="O8"/>
  <c r="F7" i="610"/>
  <c r="E8"/>
  <c r="E7"/>
  <c r="F291" i="471"/>
  <c r="E2" i="437"/>
  <c r="E3"/>
  <c r="B3" i="525"/>
  <c r="B2"/>
  <c r="M12" i="550" l="1"/>
  <c r="M244" i="471"/>
  <c r="R259"/>
  <c r="H11" i="622"/>
  <c r="H7"/>
  <c r="N18" i="598"/>
  <c r="R18" s="1"/>
  <c r="V18" s="1"/>
  <c r="AB18" s="1"/>
  <c r="AC18" s="1"/>
  <c r="AD18" s="1"/>
  <c r="AE18" s="1"/>
  <c r="AF18" s="1"/>
  <c r="AG18" s="1"/>
  <c r="AH18" s="1"/>
  <c r="AI18" s="1"/>
  <c r="AJ18" s="1"/>
  <c r="AK18" s="1"/>
  <c r="AO22"/>
  <c r="AG23"/>
  <c r="N7" i="566"/>
  <c r="N10"/>
  <c r="N18"/>
  <c r="Q18" s="1"/>
  <c r="U18" s="1"/>
  <c r="AA18" s="1"/>
  <c r="AB18" s="1"/>
  <c r="AC18" s="1"/>
  <c r="AD18" s="1"/>
  <c r="AE18" s="1"/>
  <c r="AF18" s="1"/>
  <c r="AG18" s="1"/>
  <c r="AH18" s="1"/>
  <c r="AI18" s="1"/>
  <c r="AJ18" s="1"/>
  <c r="AN22"/>
  <c r="AF23"/>
  <c r="N17" i="530"/>
  <c r="O17" s="1"/>
  <c r="P17" s="1"/>
  <c r="Q17" s="1"/>
  <c r="R17" s="1"/>
  <c r="S17" s="1"/>
  <c r="U17" s="1"/>
  <c r="V17" s="1"/>
  <c r="W17" s="1"/>
  <c r="Z23"/>
  <c r="Q24"/>
  <c r="AF185" i="471"/>
  <c r="AN184"/>
  <c r="AG170"/>
  <c r="AO169"/>
  <c r="Q83"/>
  <c r="Z82"/>
  <c r="Q67"/>
  <c r="Z66"/>
  <c r="Q51"/>
  <c r="Z50"/>
  <c r="Q35"/>
  <c r="Z34"/>
  <c r="P249"/>
  <c r="R254"/>
  <c r="R249"/>
  <c r="H11" i="618"/>
  <c r="H7"/>
  <c r="H11" i="617"/>
  <c r="H7"/>
  <c r="H11" i="614"/>
  <c r="H7"/>
  <c r="H294" i="471"/>
  <c r="H7" i="613"/>
  <c r="H11"/>
  <c r="E29" i="205"/>
  <c r="F29"/>
  <c r="V98" i="471"/>
  <c r="AE98"/>
  <c r="AF99"/>
  <c r="V100"/>
  <c r="AF101"/>
  <c r="Z120"/>
  <c r="Q121"/>
  <c r="Z137"/>
  <c r="Q138"/>
  <c r="Z154"/>
  <c r="Q155"/>
  <c r="L168"/>
  <c r="F292"/>
  <c r="Y136"/>
  <c r="L34"/>
  <c r="X23" i="530"/>
  <c r="L22" i="598"/>
  <c r="X137" i="471"/>
  <c r="F13" i="617"/>
  <c r="L66" i="471"/>
  <c r="Y49"/>
  <c r="F12" i="617"/>
  <c r="F9" i="618"/>
  <c r="Y22" i="530"/>
  <c r="L79" i="471"/>
  <c r="L29"/>
  <c r="L77"/>
  <c r="X34"/>
  <c r="F13" i="613"/>
  <c r="X66" i="471"/>
  <c r="F10" i="613"/>
  <c r="L64" i="471"/>
  <c r="F10" i="618"/>
  <c r="F10" i="622"/>
  <c r="Y65" i="471"/>
  <c r="F296"/>
  <c r="L21" i="566"/>
  <c r="F9" i="613"/>
  <c r="Y33" i="471"/>
  <c r="L20" i="566"/>
  <c r="L46" i="471"/>
  <c r="M259"/>
  <c r="L48"/>
  <c r="L169"/>
  <c r="L78"/>
  <c r="L167"/>
  <c r="F10" i="617"/>
  <c r="X154" i="471"/>
  <c r="F9" i="622"/>
  <c r="L32" i="471"/>
  <c r="L166"/>
  <c r="L22" i="530"/>
  <c r="L19" i="566"/>
  <c r="F12" i="618"/>
  <c r="L61" i="471"/>
  <c r="F11" i="618"/>
  <c r="F11" i="617"/>
  <c r="F8" i="622"/>
  <c r="M249" i="471"/>
  <c r="L45"/>
  <c r="L184"/>
  <c r="L31"/>
  <c r="L30"/>
  <c r="L81"/>
  <c r="F10" i="614"/>
  <c r="F13" i="622"/>
  <c r="Y119" i="471"/>
  <c r="X82"/>
  <c r="F8" i="613"/>
  <c r="L65" i="471"/>
  <c r="F12" i="613"/>
  <c r="L20" i="598"/>
  <c r="L82" i="471"/>
  <c r="AC98"/>
  <c r="F8" i="617"/>
  <c r="X50" i="471"/>
  <c r="F11" i="614"/>
  <c r="F8"/>
  <c r="Y81" i="471"/>
  <c r="F293"/>
  <c r="Y153"/>
  <c r="F13" i="618"/>
  <c r="L20" i="530"/>
  <c r="F9" i="614"/>
  <c r="L182" i="471"/>
  <c r="F295"/>
  <c r="L23" i="530"/>
  <c r="L21" i="598"/>
  <c r="L21" i="530"/>
  <c r="X120" i="471"/>
  <c r="L49"/>
  <c r="L19" i="530"/>
  <c r="F11" i="622"/>
  <c r="AC100" i="471"/>
  <c r="L19" i="598"/>
  <c r="L33" i="471"/>
  <c r="L50"/>
  <c r="F294"/>
  <c r="F13" i="614"/>
  <c r="F8" i="618"/>
  <c r="F11" i="613"/>
  <c r="L63" i="471"/>
  <c r="L80"/>
  <c r="F12" i="622"/>
  <c r="L181" i="471"/>
  <c r="F12" i="614"/>
  <c r="L47" i="471"/>
  <c r="L183"/>
  <c r="L22" i="566"/>
  <c r="L18" i="530"/>
  <c r="M254" i="471"/>
  <c r="L62"/>
  <c r="F9" i="617"/>
  <c r="AD97" i="471"/>
  <c r="AN169"/>
  <c r="AM184"/>
  <c r="AM22" i="566"/>
  <c r="AN22" i="598"/>
</calcChain>
</file>

<file path=xl/sharedStrings.xml><?xml version="1.0" encoding="utf-8"?>
<sst xmlns="http://schemas.openxmlformats.org/spreadsheetml/2006/main" count="2949" uniqueCount="1561">
  <si>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</si>
  <si>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</si>
  <si>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</si>
  <si>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</si>
  <si>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</si>
  <si>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</si>
  <si>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</si>
  <si>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</si>
  <si>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</si>
  <si>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</si>
  <si>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</si>
  <si>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</si>
  <si>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</si>
  <si>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</si>
  <si>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</si>
  <si>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</si>
  <si>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</si>
  <si>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</si>
  <si>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</si>
  <si>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</si>
  <si>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</si>
  <si>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</si>
  <si>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</si>
  <si>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</si>
  <si>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</si>
  <si>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</si>
  <si>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</si>
  <si>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</si>
  <si>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</si>
  <si>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</si>
  <si>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</si>
  <si>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</si>
  <si>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</si>
  <si>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</si>
  <si>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</si>
  <si>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</si>
  <si>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</si>
  <si>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</si>
  <si>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</si>
  <si>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</si>
  <si>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</si>
  <si>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</si>
  <si>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</si>
  <si>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</si>
  <si>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</si>
  <si>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</si>
  <si>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</si>
  <si>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</si>
  <si>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</si>
  <si>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</si>
  <si>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</si>
  <si>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</si>
  <si>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</si>
  <si>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</si>
  <si>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</si>
  <si>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</si>
  <si>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</si>
  <si>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</si>
  <si>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</si>
  <si>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</si>
  <si>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</si>
  <si>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</si>
  <si>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</si>
  <si>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</si>
  <si>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</si>
  <si>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</si>
  <si>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</si>
  <si>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</si>
  <si>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</si>
  <si>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</si>
  <si>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</si>
  <si>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</si>
  <si>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</si>
  <si>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</si>
  <si>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</si>
  <si>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</si>
  <si>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</si>
  <si>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</si>
  <si>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</si>
  <si>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</si>
  <si>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</si>
  <si>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</si>
  <si>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</si>
  <si>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</si>
  <si>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</si>
  <si>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</si>
  <si>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</si>
  <si>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</si>
  <si>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</si>
  <si>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</si>
  <si>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</si>
  <si>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</si>
  <si>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</si>
  <si>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</si>
  <si>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</si>
  <si>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</si>
  <si>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</si>
  <si>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</si>
  <si>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</si>
  <si>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</si>
  <si>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</si>
  <si>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</si>
  <si>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</si>
  <si>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</si>
  <si>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</si>
  <si>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</si>
  <si>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</si>
  <si>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</si>
  <si>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</si>
  <si>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</si>
  <si>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</si>
  <si>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</si>
  <si>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</si>
  <si>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</si>
  <si>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</si>
  <si>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</si>
  <si>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</si>
  <si>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</si>
  <si>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</si>
  <si>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</si>
  <si>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</si>
  <si>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</si>
  <si>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</si>
  <si>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</si>
  <si>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</si>
  <si>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</si>
  <si>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</si>
  <si>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</si>
  <si>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</si>
  <si>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</si>
  <si>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</si>
  <si>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</si>
  <si>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</si>
  <si>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</si>
  <si>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</si>
  <si>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</si>
  <si>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</si>
  <si>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</si>
  <si>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</si>
  <si>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</si>
  <si>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</si>
  <si>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</si>
  <si>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</si>
  <si>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</si>
  <si>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</si>
  <si>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</si>
  <si>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</si>
  <si>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</si>
  <si>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</si>
  <si>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</si>
  <si>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</si>
  <si>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</si>
  <si>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</si>
  <si>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</si>
  <si>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</si>
  <si>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</si>
  <si>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</si>
  <si>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</si>
  <si>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</si>
  <si>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</si>
  <si>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</si>
  <si>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</si>
  <si>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</si>
  <si>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</si>
  <si>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</si>
  <si>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</si>
  <si>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</si>
  <si>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</si>
  <si>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</si>
  <si>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</si>
  <si>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</si>
  <si>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</si>
  <si>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</si>
  <si>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</si>
  <si>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</si>
  <si>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</si>
  <si>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</si>
  <si>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</si>
  <si>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</si>
  <si>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</si>
  <si>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</si>
  <si>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</si>
  <si>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</si>
  <si>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</si>
  <si>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</si>
  <si>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</si>
  <si>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</si>
  <si>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</si>
  <si>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</si>
  <si>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</si>
  <si>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</si>
  <si>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</si>
  <si>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</si>
  <si>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</si>
  <si>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</si>
  <si>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</si>
  <si>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</si>
  <si>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</si>
  <si>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</si>
  <si>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</si>
  <si>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</si>
  <si>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</si>
  <si>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</si>
  <si>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</si>
  <si>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</si>
  <si>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</si>
  <si>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</si>
  <si>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</si>
  <si>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</si>
  <si>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</si>
  <si>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</si>
  <si>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</si>
  <si>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</si>
  <si>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</si>
  <si>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</si>
  <si>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</si>
  <si>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</si>
  <si>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</si>
  <si>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</si>
  <si>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</si>
  <si>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</si>
  <si>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</si>
  <si>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</si>
  <si>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</si>
  <si>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</si>
  <si>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</si>
  <si>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</si>
  <si>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</si>
  <si>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</si>
  <si>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</si>
  <si>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</si>
  <si>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</si>
  <si>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</si>
  <si>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</si>
  <si>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</si>
  <si>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</si>
  <si>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</si>
  <si>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</si>
  <si>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</si>
  <si>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</si>
  <si>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</si>
  <si>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</si>
  <si>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</si>
  <si>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</si>
  <si>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</si>
  <si>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</si>
  <si>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</si>
  <si>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</si>
  <si>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</si>
  <si>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</si>
  <si>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</si>
  <si>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</si>
  <si>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</si>
  <si>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</si>
  <si>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</si>
  <si>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</si>
  <si>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</si>
  <si>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</si>
  <si>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</si>
  <si>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</si>
  <si>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</si>
  <si>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</si>
  <si>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</si>
  <si>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</si>
  <si>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</si>
  <si>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</si>
  <si>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</si>
  <si>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</si>
  <si>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</si>
  <si>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</si>
  <si>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</si>
  <si>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</si>
  <si>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</si>
  <si>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</si>
  <si>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</si>
  <si>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</si>
  <si>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</si>
  <si>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</si>
  <si>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</si>
  <si>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</si>
  <si>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</si>
  <si>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</si>
  <si>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</si>
  <si>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</si>
  <si>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</si>
  <si>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</si>
  <si>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</si>
  <si>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</si>
  <si>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</si>
  <si>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</si>
  <si>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</si>
  <si>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</si>
  <si>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</si>
  <si>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</si>
  <si>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</si>
  <si>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</si>
  <si>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</si>
  <si>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</si>
  <si>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</si>
  <si>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</si>
  <si>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</si>
  <si>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</si>
  <si>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</si>
  <si>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</si>
  <si>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</si>
  <si>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</si>
  <si>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</si>
  <si>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</si>
  <si>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</si>
  <si>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</si>
  <si>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</si>
  <si>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</si>
  <si>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</si>
  <si>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</si>
  <si>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</si>
  <si>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</si>
  <si>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</si>
  <si>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</si>
  <si>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</si>
  <si>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</si>
  <si>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</si>
  <si>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</si>
  <si>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</si>
  <si>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</si>
  <si>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</si>
  <si>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</si>
  <si>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</si>
  <si>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</si>
  <si>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</si>
  <si>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</si>
  <si>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</si>
  <si>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</si>
  <si>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</si>
  <si>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</si>
  <si>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</si>
  <si>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</si>
  <si>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</si>
  <si>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</si>
  <si>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</si>
  <si>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</si>
  <si>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</si>
  <si>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</si>
  <si>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</si>
  <si>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</si>
  <si>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</si>
  <si>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</si>
  <si>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</si>
  <si>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</si>
  <si>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</si>
  <si>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</si>
  <si>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</si>
  <si>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</si>
  <si>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</si>
  <si>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</si>
  <si>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</si>
  <si>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</si>
  <si>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</si>
  <si>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</si>
  <si>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</si>
  <si>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</si>
  <si>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</si>
  <si>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</si>
  <si>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</si>
  <si>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</si>
  <si>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</si>
  <si>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</si>
  <si>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</si>
  <si>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</si>
  <si>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</si>
  <si>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</si>
  <si>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</si>
  <si>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</si>
  <si>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</si>
  <si>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</si>
  <si>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</si>
  <si>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</si>
  <si>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</si>
  <si>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</si>
  <si>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</si>
  <si>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</si>
  <si>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Информация о предложении об установлении тарифов на транспортировку воды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</si>
  <si>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</si>
  <si>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</si>
  <si>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</si>
  <si>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</si>
  <si>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</si>
  <si>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</si>
  <si>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</si>
  <si>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</si>
  <si>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</si>
  <si>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</si>
  <si>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</si>
  <si>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</si>
  <si>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</si>
  <si>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</si>
  <si>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</si>
  <si>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</si>
  <si>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</si>
  <si>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</si>
  <si>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</si>
  <si>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</si>
  <si>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</si>
  <si>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</si>
  <si>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</si>
  <si>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</si>
  <si>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</si>
  <si>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</si>
  <si>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</si>
  <si>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</si>
  <si>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</si>
  <si>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</si>
  <si>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</si>
  <si>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</si>
  <si>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</si>
  <si>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</si>
  <si>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</si>
  <si>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</si>
  <si>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</si>
  <si>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</si>
  <si>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</si>
  <si>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</si>
  <si>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</si>
  <si>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</si>
  <si>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</si>
  <si>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</si>
  <si>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</si>
  <si>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</si>
  <si>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</si>
  <si>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</si>
  <si>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</si>
  <si>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</si>
  <si>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</si>
  <si>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</si>
  <si>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</si>
  <si>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</si>
  <si>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</si>
  <si>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</si>
  <si>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</si>
  <si>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</si>
  <si>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</si>
  <si>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</si>
  <si>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</si>
  <si>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</si>
  <si>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</si>
  <si>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</si>
  <si>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</si>
  <si>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</si>
  <si>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</si>
  <si>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</si>
  <si>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</si>
  <si>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</si>
  <si>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</si>
  <si>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</si>
  <si>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</si>
  <si>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</si>
  <si>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</si>
  <si>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</si>
  <si>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</si>
  <si>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</si>
  <si>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</si>
  <si>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</si>
  <si>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</si>
  <si>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</si>
  <si>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</si>
  <si>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</si>
  <si>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</si>
  <si>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</si>
  <si>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</si>
  <si>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</si>
  <si>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</si>
  <si>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</si>
  <si>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</si>
  <si>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</si>
  <si>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</si>
  <si>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</si>
  <si>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</si>
  <si>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</si>
  <si>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</si>
  <si>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</si>
  <si>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</si>
  <si>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</si>
  <si>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</si>
  <si>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</si>
  <si>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</si>
  <si>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</si>
  <si>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</si>
  <si>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</si>
  <si>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</si>
  <si>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</si>
  <si>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</si>
  <si>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</si>
  <si>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</si>
  <si>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</si>
  <si>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</si>
  <si>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</si>
  <si>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</si>
  <si>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</si>
  <si>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</si>
  <si>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</si>
  <si>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</si>
  <si>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</si>
  <si>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</si>
  <si>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</si>
  <si>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</si>
  <si>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</si>
  <si>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</si>
  <si>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</si>
  <si>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</si>
  <si>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</si>
  <si>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</si>
  <si>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</si>
  <si>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</si>
  <si>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</si>
  <si>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</si>
  <si>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</si>
  <si>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</si>
  <si>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</si>
  <si>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</si>
  <si>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</si>
  <si>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</si>
  <si>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</si>
  <si>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</si>
  <si>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</si>
  <si>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</si>
  <si>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</si>
  <si>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</si>
  <si>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</si>
  <si>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</si>
  <si>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</si>
  <si>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</si>
  <si>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</si>
  <si>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</si>
  <si>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</si>
  <si>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</si>
  <si>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</si>
  <si>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</si>
  <si>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</si>
  <si>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</si>
  <si>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</si>
  <si>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</si>
  <si>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</si>
  <si>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</si>
  <si>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</si>
  <si>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</si>
  <si>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</si>
  <si>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</si>
  <si>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</si>
  <si>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</si>
  <si>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</si>
  <si>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</si>
  <si>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</si>
  <si>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</si>
  <si>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</si>
  <si>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</si>
  <si>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</si>
  <si>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</si>
  <si>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</si>
  <si>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</si>
  <si>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</si>
  <si>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</si>
  <si>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</si>
  <si>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</si>
  <si>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</si>
  <si>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</si>
  <si>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</si>
  <si>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</si>
  <si>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</si>
  <si>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</si>
  <si>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</si>
  <si>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</si>
  <si>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</si>
  <si>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</si>
  <si>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</si>
  <si>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</si>
  <si>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</si>
  <si>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</si>
  <si>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</si>
  <si>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</si>
  <si>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</si>
  <si>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</si>
  <si>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</si>
  <si>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</si>
  <si>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</si>
  <si>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</si>
  <si>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</si>
  <si>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</si>
  <si>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</si>
  <si>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</si>
  <si>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</si>
  <si>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</si>
  <si>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</si>
  <si>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</si>
  <si>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</si>
  <si>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</si>
  <si>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</si>
  <si>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</si>
  <si>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</si>
  <si>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</si>
  <si>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</si>
  <si>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</si>
  <si>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</si>
  <si>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</si>
  <si>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</si>
  <si>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</si>
  <si>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</si>
  <si>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</si>
  <si>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</si>
  <si>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</si>
  <si>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</si>
  <si>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</si>
  <si>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</si>
  <si>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</si>
  <si>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</si>
  <si>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</si>
  <si>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</si>
  <si>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</si>
  <si>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</si>
  <si>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</si>
  <si>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</si>
  <si>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7.1</t>
  </si>
  <si>
    <t>Дата подачи заявления об утверждении тарифов</t>
  </si>
  <si>
    <t>Номер подачи заявления об утверждении тарифов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</si>
  <si>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</si>
  <si>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</si>
  <si>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</si>
  <si>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</si>
  <si>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</si>
  <si>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</si>
  <si>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</si>
  <si>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</si>
  <si>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</si>
  <si>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</si>
  <si>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</si>
  <si>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Дата периода регулирования, с которой предлагаются изменения в тарифы</t>
  </si>
  <si>
    <t>et_List14_1_4</t>
  </si>
  <si>
    <t>Тариф на водоотведение</t>
  </si>
  <si>
    <t>Тариф на транспортировку сточных вод</t>
  </si>
  <si>
    <t>Тариф на подключение (технологическое присоединение) к централизованной системе водоотведения в индивидуальном порядке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</si>
  <si>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</si>
  <si>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</si>
  <si>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</si>
  <si>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</si>
  <si>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</si>
  <si>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</si>
  <si>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Наименование централизованной системы водоотведения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</si>
  <si>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</si>
  <si>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</si>
  <si>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</si>
  <si>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</si>
  <si>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</si>
  <si>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t>Форма 3.11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</si>
  <si>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месте размещения положения о закупках регулируемой организации</t>
  </si>
  <si>
    <t>Форма 3.11</t>
  </si>
  <si>
    <t>Информация о предложении об установлении тарифов в сфере водоотведения на очередной период регулирования</t>
  </si>
  <si>
    <t>Форма 3.12.1</t>
  </si>
  <si>
    <r>
      <t>Форма 3.12.1 Информация о предложении об установлении тарифов в сфере водоотведения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</si>
  <si>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Значение в колонке «Вид тарифа» выбирается из перечня видов тарифов в сфере водоотведения в соответствии с законодательством в сфере водоснабжении и водоотведении» 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</si>
  <si>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Значение в колонке «Вид тарифа» выбирается из перечня видов тарифов в сфере водоотведения, предусмотренных законодательством в сфере водоснабжении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</si>
  <si>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законодательством в сфере водоснабжения и водоотведения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</si>
  <si>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</si>
  <si>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r>
      <t>Форма 3.12.2 Информация о предложении величин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</si>
  <si>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Форма 3.12.2</t>
  </si>
  <si>
    <t>Информация о предложении величин тарифов на водоотведение, транспортировку воды</t>
  </si>
  <si>
    <t>Форма 3.12.3</t>
  </si>
  <si>
    <t>Информация о предложении величин тарифов на подключение к централизованной системе водоотведения</t>
  </si>
  <si>
    <t>ставка платы за объем принятых сточных вод, руб./куб. м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</si>
  <si>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водоотведения.
В случае дифференциации тарифов по дополнительным признакам информация по ним указывается в отдельных строках.</t>
  </si>
  <si>
    <r>
      <t>Форма 3.12.3 Информация о предложении величин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</si>
  <si>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</si>
  <si>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</si>
  <si>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</si>
  <si>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</si>
  <si>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</si>
  <si>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
В случае дифференциации тарифов по централизованным системам водоотведения информация по ним указывается в отдельных строках.</t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</si>
  <si>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</si>
  <si>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наименование системы водоотведения</t>
  </si>
  <si>
    <t>ID_TARIFF_NAME</t>
  </si>
  <si>
    <t>TARIFF_NAME</t>
  </si>
  <si>
    <t>VED_NAME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</si>
  <si>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</si>
  <si>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</si>
  <si>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</si>
  <si>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Добавить ЦС ВО для дифференциации</t>
  </si>
  <si>
    <t>Добавить протяженность канализационной сети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</si>
  <si>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</si>
  <si>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</si>
  <si>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</si>
  <si>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</si>
  <si>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</si>
  <si>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</si>
  <si>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</si>
  <si>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водоотведения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</si>
  <si>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</si>
  <si>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</si>
  <si>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</si>
  <si>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</si>
  <si>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FAS.JKH.OPEN.INFO.REQUEST.VO!</t>
  </si>
  <si>
    <t>26.04.2022</t>
  </si>
  <si>
    <t>Архангельск</t>
  </si>
  <si>
    <t>11701000</t>
  </si>
  <si>
    <t>Вельский муниципальный район</t>
  </si>
  <si>
    <t>11605000</t>
  </si>
  <si>
    <t>Аргуновское</t>
  </si>
  <si>
    <t>11605402</t>
  </si>
  <si>
    <t>Благовещенское</t>
  </si>
  <si>
    <t>11605404</t>
  </si>
  <si>
    <t>Вельское</t>
  </si>
  <si>
    <t>11605101</t>
  </si>
  <si>
    <t>Верхнеустькулойское</t>
  </si>
  <si>
    <t>11605408</t>
  </si>
  <si>
    <t>Верхнешоношское</t>
  </si>
  <si>
    <t>11605412</t>
  </si>
  <si>
    <t>Кулойское</t>
  </si>
  <si>
    <t>11605157</t>
  </si>
  <si>
    <t>Липовское</t>
  </si>
  <si>
    <t>11605416</t>
  </si>
  <si>
    <t>Муравьевское</t>
  </si>
  <si>
    <t>11605418</t>
  </si>
  <si>
    <t>Низовское</t>
  </si>
  <si>
    <t>11605420</t>
  </si>
  <si>
    <t>Пакшеньгское</t>
  </si>
  <si>
    <t>11605424</t>
  </si>
  <si>
    <t>Пежемское</t>
  </si>
  <si>
    <t>11605428</t>
  </si>
  <si>
    <t>Попонаволоцкое</t>
  </si>
  <si>
    <t>11605432</t>
  </si>
  <si>
    <t>Пуйское</t>
  </si>
  <si>
    <t>11605436</t>
  </si>
  <si>
    <t>Ракуло-Кокшеньгское</t>
  </si>
  <si>
    <t>11605440</t>
  </si>
  <si>
    <t>Солгинское</t>
  </si>
  <si>
    <t>11605442</t>
  </si>
  <si>
    <t>Судромское</t>
  </si>
  <si>
    <t>11605444</t>
  </si>
  <si>
    <t>Тегринское</t>
  </si>
  <si>
    <t>11605446</t>
  </si>
  <si>
    <t>Усть-Вельское</t>
  </si>
  <si>
    <t>11605448</t>
  </si>
  <si>
    <t>Усть-Шоношское</t>
  </si>
  <si>
    <t>11605449</t>
  </si>
  <si>
    <t>Хозьминское</t>
  </si>
  <si>
    <t>11605452</t>
  </si>
  <si>
    <t>Шадреньгское</t>
  </si>
  <si>
    <t>11605456</t>
  </si>
  <si>
    <t>Верхнетоемский муниципальный округ</t>
  </si>
  <si>
    <t>11508000</t>
  </si>
  <si>
    <t>Вилегодский муниципальный округ</t>
  </si>
  <si>
    <t>11511000</t>
  </si>
  <si>
    <t>Виноградовский муниципальный округ</t>
  </si>
  <si>
    <t>11514000</t>
  </si>
  <si>
    <t>ЗАТО Мирный</t>
  </si>
  <si>
    <t>11725000</t>
  </si>
  <si>
    <t>Каргопольский муниципальный округ</t>
  </si>
  <si>
    <t>11518000</t>
  </si>
  <si>
    <t>Коношский муниципальный район</t>
  </si>
  <si>
    <t>11622000</t>
  </si>
  <si>
    <t>Волошское</t>
  </si>
  <si>
    <t>11622406</t>
  </si>
  <si>
    <t>Вохтомское</t>
  </si>
  <si>
    <t>11622408</t>
  </si>
  <si>
    <t>Ерцевское</t>
  </si>
  <si>
    <t>11622418</t>
  </si>
  <si>
    <t>Климовское</t>
  </si>
  <si>
    <t>11622424</t>
  </si>
  <si>
    <t>Коношское</t>
  </si>
  <si>
    <t>11622151</t>
  </si>
  <si>
    <t>Мирный</t>
  </si>
  <si>
    <t>11622425</t>
  </si>
  <si>
    <t>Подюжское</t>
  </si>
  <si>
    <t>11622426</t>
  </si>
  <si>
    <t>Тавреньгское</t>
  </si>
  <si>
    <t>11622432</t>
  </si>
  <si>
    <t>Коряжма</t>
  </si>
  <si>
    <t>11708000</t>
  </si>
  <si>
    <t>Котлас</t>
  </si>
  <si>
    <t>11710000</t>
  </si>
  <si>
    <t>Котласский муниципальный район</t>
  </si>
  <si>
    <t>11627000</t>
  </si>
  <si>
    <t>Приводинское</t>
  </si>
  <si>
    <t>11627157</t>
  </si>
  <si>
    <t>Сольвычегодское</t>
  </si>
  <si>
    <t>11627104</t>
  </si>
  <si>
    <t>Черемушское</t>
  </si>
  <si>
    <t>11627472</t>
  </si>
  <si>
    <t>Шипицынское</t>
  </si>
  <si>
    <t>11627180</t>
  </si>
  <si>
    <t>Красноборский муниципальный район</t>
  </si>
  <si>
    <t>11630000</t>
  </si>
  <si>
    <t>Алексеевское</t>
  </si>
  <si>
    <t>11630404</t>
  </si>
  <si>
    <t>Белослудское</t>
  </si>
  <si>
    <t>11630408</t>
  </si>
  <si>
    <t>Верхнеуфтюгское</t>
  </si>
  <si>
    <t>11630416</t>
  </si>
  <si>
    <t>Куликовское</t>
  </si>
  <si>
    <t>11630420</t>
  </si>
  <si>
    <t>Пермогорское</t>
  </si>
  <si>
    <t>11630428</t>
  </si>
  <si>
    <t>Телеговское</t>
  </si>
  <si>
    <t>11630432</t>
  </si>
  <si>
    <t>Черевковское</t>
  </si>
  <si>
    <t>11630436</t>
  </si>
  <si>
    <t>Ленский муниципальный район</t>
  </si>
  <si>
    <t>11635000</t>
  </si>
  <si>
    <t>Козьминское</t>
  </si>
  <si>
    <t>11635408</t>
  </si>
  <si>
    <t>Сафроновское</t>
  </si>
  <si>
    <t>11635420</t>
  </si>
  <si>
    <t>Сойгинское</t>
  </si>
  <si>
    <t>11635428</t>
  </si>
  <si>
    <t>Урдомское</t>
  </si>
  <si>
    <t>11635157</t>
  </si>
  <si>
    <t>Лешуконский муниципальный район</t>
  </si>
  <si>
    <t>11638000</t>
  </si>
  <si>
    <t>Вожгорское</t>
  </si>
  <si>
    <t>11638404</t>
  </si>
  <si>
    <t>Койнасское</t>
  </si>
  <si>
    <t>11638406</t>
  </si>
  <si>
    <t>Лешуконское</t>
  </si>
  <si>
    <t>11638408</t>
  </si>
  <si>
    <t>Межселенные территории, входящие в состав территории Лешуконского муниципального района, кроме территорий сельских поселений</t>
  </si>
  <si>
    <t>11638701</t>
  </si>
  <si>
    <t>Олемское</t>
  </si>
  <si>
    <t>11638416</t>
  </si>
  <si>
    <t>Ценогорское</t>
  </si>
  <si>
    <t>11638424</t>
  </si>
  <si>
    <t>Юромское</t>
  </si>
  <si>
    <t>11638428</t>
  </si>
  <si>
    <t>Мезенский муниципальный район</t>
  </si>
  <si>
    <t>11642000</t>
  </si>
  <si>
    <t>Быченское</t>
  </si>
  <si>
    <t>11642404</t>
  </si>
  <si>
    <t>Долгощельское</t>
  </si>
  <si>
    <t>11642408</t>
  </si>
  <si>
    <t>Дорогорское</t>
  </si>
  <si>
    <t>11642412</t>
  </si>
  <si>
    <t>Зареченское</t>
  </si>
  <si>
    <t>11642422</t>
  </si>
  <si>
    <t>Каменское</t>
  </si>
  <si>
    <t>11642426</t>
  </si>
  <si>
    <t>Койденское</t>
  </si>
  <si>
    <t>11642428</t>
  </si>
  <si>
    <t>Межселенные территории, входящие в состав территории Мезенского муниципального района, кроме территорий городских и сельских поселений</t>
  </si>
  <si>
    <t>11642701</t>
  </si>
  <si>
    <t>Мезенское</t>
  </si>
  <si>
    <t>11642101</t>
  </si>
  <si>
    <t>Ручьевское</t>
  </si>
  <si>
    <t>11642440</t>
  </si>
  <si>
    <t>Совпольское</t>
  </si>
  <si>
    <t>11642444</t>
  </si>
  <si>
    <t>Соянское</t>
  </si>
  <si>
    <t>11642446</t>
  </si>
  <si>
    <t>Целегорское</t>
  </si>
  <si>
    <t>11642448</t>
  </si>
  <si>
    <t>Новая Земля</t>
  </si>
  <si>
    <t>11712000</t>
  </si>
  <si>
    <t>Новодвинск</t>
  </si>
  <si>
    <t>11715000</t>
  </si>
  <si>
    <t>Няндомский муниципальный район</t>
  </si>
  <si>
    <t>11644000</t>
  </si>
  <si>
    <t>Мошинское</t>
  </si>
  <si>
    <t>11644428</t>
  </si>
  <si>
    <t>Няндомское</t>
  </si>
  <si>
    <t>11644101</t>
  </si>
  <si>
    <t>Шалакушское</t>
  </si>
  <si>
    <t>11644431</t>
  </si>
  <si>
    <t>Онежский муниципальный район</t>
  </si>
  <si>
    <t>11646000</t>
  </si>
  <si>
    <t>Золотухское</t>
  </si>
  <si>
    <t>11646402</t>
  </si>
  <si>
    <t>Кодинское</t>
  </si>
  <si>
    <t>11646403</t>
  </si>
  <si>
    <t>Малошуйское</t>
  </si>
  <si>
    <t>11646162</t>
  </si>
  <si>
    <t>Межселенные территории, входящие в состав территории Онежского муниципального района, кроме территорий городских и сельских поселений</t>
  </si>
  <si>
    <t>11646701</t>
  </si>
  <si>
    <t>Нименьгское</t>
  </si>
  <si>
    <t>11646416</t>
  </si>
  <si>
    <t>Онежское</t>
  </si>
  <si>
    <t>11646101</t>
  </si>
  <si>
    <t>Покровское</t>
  </si>
  <si>
    <t>11646432</t>
  </si>
  <si>
    <t>Порожское</t>
  </si>
  <si>
    <t>11646436</t>
  </si>
  <si>
    <t>Чекуевское</t>
  </si>
  <si>
    <t>11646444</t>
  </si>
  <si>
    <t>Пинежский муниципальный район</t>
  </si>
  <si>
    <t>11648000</t>
  </si>
  <si>
    <t>Веркольское</t>
  </si>
  <si>
    <t>11648404</t>
  </si>
  <si>
    <t>Карпогорское</t>
  </si>
  <si>
    <t>11648408</t>
  </si>
  <si>
    <t>Кеврольское</t>
  </si>
  <si>
    <t>11648412</t>
  </si>
  <si>
    <t>Кушкопальское</t>
  </si>
  <si>
    <t>11648416</t>
  </si>
  <si>
    <t>Лавельское</t>
  </si>
  <si>
    <t>11648420</t>
  </si>
  <si>
    <t>Междуреченское</t>
  </si>
  <si>
    <t>11648422</t>
  </si>
  <si>
    <t>Нюхченское</t>
  </si>
  <si>
    <t>11648424</t>
  </si>
  <si>
    <t>Пинежское</t>
  </si>
  <si>
    <t>11648427</t>
  </si>
  <si>
    <t>Пиринемское</t>
  </si>
  <si>
    <t>11648425</t>
  </si>
  <si>
    <t>Покшеньгское</t>
  </si>
  <si>
    <t>11648428</t>
  </si>
  <si>
    <t>Сийское</t>
  </si>
  <si>
    <t>11648431</t>
  </si>
  <si>
    <t>Сосновское</t>
  </si>
  <si>
    <t>11648432</t>
  </si>
  <si>
    <t>Сурское</t>
  </si>
  <si>
    <t>11648440</t>
  </si>
  <si>
    <t>Шилегское</t>
  </si>
  <si>
    <t>11648452</t>
  </si>
  <si>
    <t>Плесецкий муниципальный округ</t>
  </si>
  <si>
    <t>11550000</t>
  </si>
  <si>
    <t>Приморский муниципальный район</t>
  </si>
  <si>
    <t>11652000</t>
  </si>
  <si>
    <t>Боброво-Лявленское</t>
  </si>
  <si>
    <t>11652406</t>
  </si>
  <si>
    <t>Заостровское</t>
  </si>
  <si>
    <t>11652408</t>
  </si>
  <si>
    <t>Катунинское</t>
  </si>
  <si>
    <t>11652420</t>
  </si>
  <si>
    <t>Лисестровское</t>
  </si>
  <si>
    <t>11652436</t>
  </si>
  <si>
    <t>Островное</t>
  </si>
  <si>
    <t>11652446</t>
  </si>
  <si>
    <t>Пертоминское</t>
  </si>
  <si>
    <t>11652448</t>
  </si>
  <si>
    <t>Приморское</t>
  </si>
  <si>
    <t>11652452</t>
  </si>
  <si>
    <t>Соловецкое</t>
  </si>
  <si>
    <t>11652458</t>
  </si>
  <si>
    <t>Талажское</t>
  </si>
  <si>
    <t>11652460</t>
  </si>
  <si>
    <t>Уемское</t>
  </si>
  <si>
    <t>11652466</t>
  </si>
  <si>
    <t>Северодвинск</t>
  </si>
  <si>
    <t>11730000</t>
  </si>
  <si>
    <t>Устьянский муниципальный район</t>
  </si>
  <si>
    <t>11654000</t>
  </si>
  <si>
    <t>Березницкое</t>
  </si>
  <si>
    <t>11654404</t>
  </si>
  <si>
    <t>Бестужевское</t>
  </si>
  <si>
    <t>11654408</t>
  </si>
  <si>
    <t>Дмитриевское</t>
  </si>
  <si>
    <t>11654412</t>
  </si>
  <si>
    <t>Илезское</t>
  </si>
  <si>
    <t>11654413</t>
  </si>
  <si>
    <t>Киземское</t>
  </si>
  <si>
    <t>11654414</t>
  </si>
  <si>
    <t>Лихачёвское</t>
  </si>
  <si>
    <t>11654416</t>
  </si>
  <si>
    <t>Лойгинское</t>
  </si>
  <si>
    <t>11654418</t>
  </si>
  <si>
    <t>Малодорское</t>
  </si>
  <si>
    <t>11654420</t>
  </si>
  <si>
    <t>Октябрьское</t>
  </si>
  <si>
    <t>11654151</t>
  </si>
  <si>
    <t>Орловское</t>
  </si>
  <si>
    <t>11654428</t>
  </si>
  <si>
    <t>Плосское</t>
  </si>
  <si>
    <t>11654432</t>
  </si>
  <si>
    <t>Ростовско-минское</t>
  </si>
  <si>
    <t>11654436</t>
  </si>
  <si>
    <t>Синицкое</t>
  </si>
  <si>
    <t>11654440</t>
  </si>
  <si>
    <t>Череновское</t>
  </si>
  <si>
    <t>11654452</t>
  </si>
  <si>
    <t>Шангальское</t>
  </si>
  <si>
    <t>11654456</t>
  </si>
  <si>
    <t>Холмогорский муниципальный район</t>
  </si>
  <si>
    <t>11656000</t>
  </si>
  <si>
    <t>Белогорское</t>
  </si>
  <si>
    <t>11656404</t>
  </si>
  <si>
    <t>Двинское</t>
  </si>
  <si>
    <t>11656406</t>
  </si>
  <si>
    <t>Емецкое</t>
  </si>
  <si>
    <t>11656408</t>
  </si>
  <si>
    <t>Кехотское</t>
  </si>
  <si>
    <t>11656416</t>
  </si>
  <si>
    <t>Койдокурское</t>
  </si>
  <si>
    <t>11656420</t>
  </si>
  <si>
    <t>Луковецкое</t>
  </si>
  <si>
    <t>11656434</t>
  </si>
  <si>
    <t>Матигорское</t>
  </si>
  <si>
    <t>11656436</t>
  </si>
  <si>
    <t>Ракульское</t>
  </si>
  <si>
    <t>11656440</t>
  </si>
  <si>
    <t>Светлозерское</t>
  </si>
  <si>
    <t>11656442</t>
  </si>
  <si>
    <t>Усть-Пинежское</t>
  </si>
  <si>
    <t>11656448</t>
  </si>
  <si>
    <t>Ухтостровское</t>
  </si>
  <si>
    <t>11656452</t>
  </si>
  <si>
    <t>Хаврогорское</t>
  </si>
  <si>
    <t>11656456</t>
  </si>
  <si>
    <t>Холмогорское</t>
  </si>
  <si>
    <t>11656460</t>
  </si>
  <si>
    <t>Шенкурский муниципальный район</t>
  </si>
  <si>
    <t>11658000</t>
  </si>
  <si>
    <t>Верхоледское</t>
  </si>
  <si>
    <t>11658404</t>
  </si>
  <si>
    <t>Верхопаденьгское</t>
  </si>
  <si>
    <t>11658408</t>
  </si>
  <si>
    <t>Никольское</t>
  </si>
  <si>
    <t>11658416</t>
  </si>
  <si>
    <t>Ровдинское</t>
  </si>
  <si>
    <t>11658420</t>
  </si>
  <si>
    <t>Сюмское</t>
  </si>
  <si>
    <t>11658424</t>
  </si>
  <si>
    <t>Усть-Паденьгское</t>
  </si>
  <si>
    <t>11658432</t>
  </si>
  <si>
    <t>Федорогорское</t>
  </si>
  <si>
    <t>11658436</t>
  </si>
  <si>
    <t>Шеговарское</t>
  </si>
  <si>
    <t>11658444</t>
  </si>
  <si>
    <t>Шенкурское</t>
  </si>
  <si>
    <t>11658101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</si>
  <si>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</si>
  <si>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</si>
  <si>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</si>
  <si>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</si>
  <si>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</si>
  <si>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</si>
  <si>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</si>
  <si>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</si>
  <si>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</si>
  <si>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</si>
  <si>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</si>
  <si>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</si>
  <si>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</si>
  <si>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</si>
  <si>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</si>
  <si>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2607</t>
  </si>
  <si>
    <t>26354800</t>
  </si>
  <si>
    <t>АО "Алейский маслосыркомбинат"</t>
  </si>
  <si>
    <t>2201000220</t>
  </si>
  <si>
    <t>220101001</t>
  </si>
  <si>
    <t>14-12-1992 00:00:00</t>
  </si>
  <si>
    <t>26355530</t>
  </si>
  <si>
    <t>АО "Архангельский ЦБК"</t>
  </si>
  <si>
    <t>2903000446</t>
  </si>
  <si>
    <t>290301001</t>
  </si>
  <si>
    <t>01-08-2002 00:00:00</t>
  </si>
  <si>
    <t>26454483</t>
  </si>
  <si>
    <t>АО "АрхоблЭнерго"</t>
  </si>
  <si>
    <t>2901179251</t>
  </si>
  <si>
    <t>290101001</t>
  </si>
  <si>
    <t>21-05-2008 00:00:00</t>
  </si>
  <si>
    <t>26454467</t>
  </si>
  <si>
    <t>АО "Аэропорт Архангельск"</t>
  </si>
  <si>
    <t>2901015817</t>
  </si>
  <si>
    <t>16-12-2002 00:00:00</t>
  </si>
  <si>
    <t>30335229</t>
  </si>
  <si>
    <t>АО "ГУ ЖКХ"</t>
  </si>
  <si>
    <t>5116000922</t>
  </si>
  <si>
    <t>770401001</t>
  </si>
  <si>
    <t>26361132</t>
  </si>
  <si>
    <t>АО "Группа "Илим"</t>
  </si>
  <si>
    <t>7840346335</t>
  </si>
  <si>
    <t>290502001</t>
  </si>
  <si>
    <t>27-09-2006 00:00:00</t>
  </si>
  <si>
    <t>26355534</t>
  </si>
  <si>
    <t>АО "КЭМЗ"</t>
  </si>
  <si>
    <t>2904021840</t>
  </si>
  <si>
    <t>290401001</t>
  </si>
  <si>
    <t>31-03-2010 00:00:00</t>
  </si>
  <si>
    <t>26457531</t>
  </si>
  <si>
    <t>АО "ПО"Севмаш"</t>
  </si>
  <si>
    <t>2902059091</t>
  </si>
  <si>
    <t>290201001</t>
  </si>
  <si>
    <t>01-08-2006 00:00:00</t>
  </si>
  <si>
    <t>28503298</t>
  </si>
  <si>
    <t>АО "Сети"</t>
  </si>
  <si>
    <t>2903011092</t>
  </si>
  <si>
    <t>01-04-2014 00:00:00</t>
  </si>
  <si>
    <t>26464495</t>
  </si>
  <si>
    <t>АО "ЦС "Звездочка"</t>
  </si>
  <si>
    <t>2902060361</t>
  </si>
  <si>
    <t>12-11-2008 00:00:00</t>
  </si>
  <si>
    <t>28956864</t>
  </si>
  <si>
    <t>ГАПОУ АО "Каргопольский индустриальный техникум"</t>
  </si>
  <si>
    <t>2911001370</t>
  </si>
  <si>
    <t>291101001</t>
  </si>
  <si>
    <t>02-02-2015 00:00:00</t>
  </si>
  <si>
    <t>26456872</t>
  </si>
  <si>
    <t>ГБУЗ  АО "Санаторий имени М.Н. Фаворской"</t>
  </si>
  <si>
    <t>2914001089</t>
  </si>
  <si>
    <t>291401001</t>
  </si>
  <si>
    <t>23-12-2002 00:00:00</t>
  </si>
  <si>
    <t>26456939</t>
  </si>
  <si>
    <t>Козьминское муниципальное унитарное производственное предприятие жилищно-коммунального хозяйства</t>
  </si>
  <si>
    <t>2915003297</t>
  </si>
  <si>
    <t>291501001</t>
  </si>
  <si>
    <t>26-07-2004 00:00:00</t>
  </si>
  <si>
    <t>26355622</t>
  </si>
  <si>
    <t>Котласский филиал АО "Архангельская областная энергетическая компания"</t>
  </si>
  <si>
    <t>290402001</t>
  </si>
  <si>
    <t>27889231</t>
  </si>
  <si>
    <t>ЛПУ "Санаторий "Солониха"</t>
  </si>
  <si>
    <t>2914000511</t>
  </si>
  <si>
    <t>15-12-2002 00:00:00</t>
  </si>
  <si>
    <t>26355535</t>
  </si>
  <si>
    <t>МП "Горводоканал"</t>
  </si>
  <si>
    <t>2904002069</t>
  </si>
  <si>
    <t>17-12-2002 00:00:00</t>
  </si>
  <si>
    <t>26456867</t>
  </si>
  <si>
    <t>МП "Телеговское ЖКХ"</t>
  </si>
  <si>
    <t>2914003174</t>
  </si>
  <si>
    <t>10-10-2006 00:00:00</t>
  </si>
  <si>
    <t>26440266</t>
  </si>
  <si>
    <t>МУП "Водоканал"</t>
  </si>
  <si>
    <t>2901012238</t>
  </si>
  <si>
    <t>06-09-2002 00:00:00</t>
  </si>
  <si>
    <t>28859658</t>
  </si>
  <si>
    <t>МУП "Водоочистка" городского округа "Город Архангельск"</t>
  </si>
  <si>
    <t>2901243725</t>
  </si>
  <si>
    <t>23-12-2013 00:00:00</t>
  </si>
  <si>
    <t>26355702</t>
  </si>
  <si>
    <t>МУП "ЖЭУ"</t>
  </si>
  <si>
    <t>2925003747</t>
  </si>
  <si>
    <t>292501001</t>
  </si>
  <si>
    <t>04-12-2002 00:00:00</t>
  </si>
  <si>
    <t>26456378</t>
  </si>
  <si>
    <t>МУП "Жилкомсервис"</t>
  </si>
  <si>
    <t>2903004320</t>
  </si>
  <si>
    <t>12-08-2002 00:00:00</t>
  </si>
  <si>
    <t>28263616</t>
  </si>
  <si>
    <t>2912004912</t>
  </si>
  <si>
    <t>291201001</t>
  </si>
  <si>
    <t>28-03-2006 00:00:00</t>
  </si>
  <si>
    <t>30840663</t>
  </si>
  <si>
    <t>МУП "Коношское благоустройство"</t>
  </si>
  <si>
    <t>2912004817</t>
  </si>
  <si>
    <t>26-01-2006 00:00:00</t>
  </si>
  <si>
    <t>27327833</t>
  </si>
  <si>
    <t>МУП "Нименьгское коммунальное хозяйство"</t>
  </si>
  <si>
    <t>2906007552</t>
  </si>
  <si>
    <t>290601001</t>
  </si>
  <si>
    <t>31-08-2010 00:00:00</t>
  </si>
  <si>
    <t>28497687</t>
  </si>
  <si>
    <t>МУП "Плесецк-Ресурс"</t>
  </si>
  <si>
    <t>2920015308</t>
  </si>
  <si>
    <t>292001001</t>
  </si>
  <si>
    <t>16-01-2014 00:00:00</t>
  </si>
  <si>
    <t>26355552</t>
  </si>
  <si>
    <t>МУП "Производственное управление жилищно-коммунального хозяйства"</t>
  </si>
  <si>
    <t>2905001195</t>
  </si>
  <si>
    <t>290501001</t>
  </si>
  <si>
    <t>10-11-2002 00:00:00</t>
  </si>
  <si>
    <t>28869743</t>
  </si>
  <si>
    <t>МУП "Строитель"</t>
  </si>
  <si>
    <t>2919007479</t>
  </si>
  <si>
    <t>291901001</t>
  </si>
  <si>
    <t>13-11-2013 00:00:00</t>
  </si>
  <si>
    <t>29648937</t>
  </si>
  <si>
    <t>МУП "Холмогорская ВОДООЧИСТКА"</t>
  </si>
  <si>
    <t>2923007312</t>
  </si>
  <si>
    <t>292301001</t>
  </si>
  <si>
    <t>31-07-2015 00:00:00</t>
  </si>
  <si>
    <t>29648929</t>
  </si>
  <si>
    <t>МУП "Холмогорский ВОДОКАНАЛ"</t>
  </si>
  <si>
    <t>2923007288</t>
  </si>
  <si>
    <t>17-07-2015 00:00:00</t>
  </si>
  <si>
    <t>31189550</t>
  </si>
  <si>
    <t>МУП "Чистая вода"</t>
  </si>
  <si>
    <t>2924005702</t>
  </si>
  <si>
    <t>292401001</t>
  </si>
  <si>
    <t>17-04-2018 00:00:00</t>
  </si>
  <si>
    <t>26319587</t>
  </si>
  <si>
    <t>ОАО "Архангельский морской торговый порт"</t>
  </si>
  <si>
    <t>2900000134</t>
  </si>
  <si>
    <t>19-10-2002 00:00:00</t>
  </si>
  <si>
    <t>26319604</t>
  </si>
  <si>
    <t>ООО "АКВАМИР"</t>
  </si>
  <si>
    <t>2903003687</t>
  </si>
  <si>
    <t>31459741</t>
  </si>
  <si>
    <t>ООО "АОВ"</t>
  </si>
  <si>
    <t>2901284489</t>
  </si>
  <si>
    <t>03-04-2017 00:00:00</t>
  </si>
  <si>
    <t>30380378</t>
  </si>
  <si>
    <t>ООО "Аквапрофиль"</t>
  </si>
  <si>
    <t>2904027521</t>
  </si>
  <si>
    <t>14-07-2015 00:00:00</t>
  </si>
  <si>
    <t>31196048</t>
  </si>
  <si>
    <t>ООО "Альтернатива"</t>
  </si>
  <si>
    <t>2904028490</t>
  </si>
  <si>
    <t>03-08-2018 00:00:00</t>
  </si>
  <si>
    <t>28815672</t>
  </si>
  <si>
    <t>ООО "АльянсТеплоЭнерго"</t>
  </si>
  <si>
    <t>2901249879</t>
  </si>
  <si>
    <t>21-07-2014 00:00:00</t>
  </si>
  <si>
    <t>30835934</t>
  </si>
  <si>
    <t>ООО "БиоРесурс"</t>
  </si>
  <si>
    <t>2918011497</t>
  </si>
  <si>
    <t>291801001</t>
  </si>
  <si>
    <t>08-06-2016 00:00:00</t>
  </si>
  <si>
    <t>27578034</t>
  </si>
  <si>
    <t>ООО "Вилегодск ЖКХ"</t>
  </si>
  <si>
    <t>2909003034</t>
  </si>
  <si>
    <t>290901001</t>
  </si>
  <si>
    <t>11-05-2011 00:00:00</t>
  </si>
  <si>
    <t>30856993</t>
  </si>
  <si>
    <t>ООО "ВодТрансСервис"</t>
  </si>
  <si>
    <t>2901262887</t>
  </si>
  <si>
    <t>18-11-2015 00:00:00</t>
  </si>
  <si>
    <t>31304529</t>
  </si>
  <si>
    <t>ООО "ВодаСтоки"</t>
  </si>
  <si>
    <t>2901295850</t>
  </si>
  <si>
    <t>25-02-2019 00:00:00</t>
  </si>
  <si>
    <t>30835973</t>
  </si>
  <si>
    <t>ООО "Водные ресурсы Севера"</t>
  </si>
  <si>
    <t>2920015756</t>
  </si>
  <si>
    <t>08-04-2015 00:00:00</t>
  </si>
  <si>
    <t>26834865</t>
  </si>
  <si>
    <t>ООО "Водоканал Кулой"</t>
  </si>
  <si>
    <t>2907014249</t>
  </si>
  <si>
    <t>290701001</t>
  </si>
  <si>
    <t>17-03-2011 00:00:00</t>
  </si>
  <si>
    <t>31347411</t>
  </si>
  <si>
    <t>ООО "Водоканал Холмогоры"</t>
  </si>
  <si>
    <t>2901297015</t>
  </si>
  <si>
    <t>16-05-2019 00:00:00</t>
  </si>
  <si>
    <t>28855722</t>
  </si>
  <si>
    <t>ООО "Водоканал"</t>
  </si>
  <si>
    <t>2907015972</t>
  </si>
  <si>
    <t>26-07-2014 00:00:00</t>
  </si>
  <si>
    <t>30994608</t>
  </si>
  <si>
    <t>2907017553</t>
  </si>
  <si>
    <t>08-09-2017 00:00:00</t>
  </si>
  <si>
    <t>31355115</t>
  </si>
  <si>
    <t>ООО "Водоснабжение"</t>
  </si>
  <si>
    <t>2910005269</t>
  </si>
  <si>
    <t>291001001</t>
  </si>
  <si>
    <t>30-08-2019 00:00:00</t>
  </si>
  <si>
    <t>31294704</t>
  </si>
  <si>
    <t>ООО "ГК "УЛК"</t>
  </si>
  <si>
    <t>2922008546</t>
  </si>
  <si>
    <t>292201001</t>
  </si>
  <si>
    <t>20-09-2011 00:00:00</t>
  </si>
  <si>
    <t>26491322</t>
  </si>
  <si>
    <t>ООО "Газпром трансгаз Ухта" Урдомское ЛПУМГ</t>
  </si>
  <si>
    <t>1102024468</t>
  </si>
  <si>
    <t>291502001</t>
  </si>
  <si>
    <t>27-08-2002 00:00:00</t>
  </si>
  <si>
    <t>28274931</t>
  </si>
  <si>
    <t>ООО "Гарант XXI век"</t>
  </si>
  <si>
    <t>2902044345</t>
  </si>
  <si>
    <t>16-07-2002 00:00:00</t>
  </si>
  <si>
    <t>31422443</t>
  </si>
  <si>
    <t>ООО "Гидроресурс"</t>
  </si>
  <si>
    <t>2920016929</t>
  </si>
  <si>
    <t>24-01-2020 00:00:00</t>
  </si>
  <si>
    <t>30892458</t>
  </si>
  <si>
    <t>ООО "Гидротехнологии"</t>
  </si>
  <si>
    <t>2901165080</t>
  </si>
  <si>
    <t>02-07-2007 00:00:00</t>
  </si>
  <si>
    <t>31222124</t>
  </si>
  <si>
    <t>ООО "Градиант"</t>
  </si>
  <si>
    <t>2901284746</t>
  </si>
  <si>
    <t>11-04-2017 00:00:00</t>
  </si>
  <si>
    <t>27920679</t>
  </si>
  <si>
    <t>ООО "ДвиНорд"</t>
  </si>
  <si>
    <t>2921126258</t>
  </si>
  <si>
    <t>292101001</t>
  </si>
  <si>
    <t>21-06-2012 00:00:00</t>
  </si>
  <si>
    <t>26459035</t>
  </si>
  <si>
    <t>ООО "Двина"</t>
  </si>
  <si>
    <t>2921010990</t>
  </si>
  <si>
    <t>14-05-2008 00:00:00</t>
  </si>
  <si>
    <t>26770536</t>
  </si>
  <si>
    <t>ООО "ЕмецкСтройСервис"</t>
  </si>
  <si>
    <t>2923006012</t>
  </si>
  <si>
    <t>23-07-2009 00:00:00</t>
  </si>
  <si>
    <t>26768894</t>
  </si>
  <si>
    <t>ООО "ЖКХ Кокшеньга"</t>
  </si>
  <si>
    <t>2907013799</t>
  </si>
  <si>
    <t>08-06-2010 00:00:00</t>
  </si>
  <si>
    <t>26355672</t>
  </si>
  <si>
    <t>ООО "ЖКХ Малодоры"</t>
  </si>
  <si>
    <t>2922007704</t>
  </si>
  <si>
    <t>10-04-2008 00:00:00</t>
  </si>
  <si>
    <t>31304578</t>
  </si>
  <si>
    <t>ООО "ЖКХ Савинский"</t>
  </si>
  <si>
    <t>2920016774</t>
  </si>
  <si>
    <t>31-01-2019 00:00:00</t>
  </si>
  <si>
    <t>30357945</t>
  </si>
  <si>
    <t>ООО "ЖКХ-Сервис"</t>
  </si>
  <si>
    <t>2921127533</t>
  </si>
  <si>
    <t>12-10-2015 00:00:00</t>
  </si>
  <si>
    <t>30403872</t>
  </si>
  <si>
    <t>ООО "КНС"</t>
  </si>
  <si>
    <t>2901204155</t>
  </si>
  <si>
    <t>18-06-2010 00:00:00</t>
  </si>
  <si>
    <t>31460880</t>
  </si>
  <si>
    <t>ООО "КУРС"</t>
  </si>
  <si>
    <t>2912006998</t>
  </si>
  <si>
    <t>30-11-2020 00:00:00</t>
  </si>
  <si>
    <t>30351291</t>
  </si>
  <si>
    <t>ООО "КЭТС"</t>
  </si>
  <si>
    <t>3525023780</t>
  </si>
  <si>
    <t>352501001</t>
  </si>
  <si>
    <t>26472720</t>
  </si>
  <si>
    <t>ООО "Каргопольский водоканал"</t>
  </si>
  <si>
    <t>2911005590</t>
  </si>
  <si>
    <t>24-07-2007 00:00:00</t>
  </si>
  <si>
    <t>30988152</t>
  </si>
  <si>
    <t>ООО "Каскад"</t>
  </si>
  <si>
    <t>2901286856</t>
  </si>
  <si>
    <t>10-07-2017 00:00:00</t>
  </si>
  <si>
    <t>30380387</t>
  </si>
  <si>
    <t>ООО "Комфорт"</t>
  </si>
  <si>
    <t>2904027514</t>
  </si>
  <si>
    <t>31521508</t>
  </si>
  <si>
    <t>ООО "ЛУЧ"</t>
  </si>
  <si>
    <t>2912006229</t>
  </si>
  <si>
    <t>19-11-2012 00:00:00</t>
  </si>
  <si>
    <t>28821507</t>
  </si>
  <si>
    <t>ООО "Лето"</t>
  </si>
  <si>
    <t>2909003179</t>
  </si>
  <si>
    <t>01-08-2014 00:00:00</t>
  </si>
  <si>
    <t>30357974</t>
  </si>
  <si>
    <t>ООО "МАРАЙС"</t>
  </si>
  <si>
    <t>2921127389</t>
  </si>
  <si>
    <t>16-04-2015 00:00:00</t>
  </si>
  <si>
    <t>27507363</t>
  </si>
  <si>
    <t>ООО "МПМК"</t>
  </si>
  <si>
    <t>2908004701</t>
  </si>
  <si>
    <t>290801001</t>
  </si>
  <si>
    <t>11-08-2011 00:00:00</t>
  </si>
  <si>
    <t>31454034</t>
  </si>
  <si>
    <t>ООО "НЕЙТРАЛЬ"</t>
  </si>
  <si>
    <t>2923007640</t>
  </si>
  <si>
    <t>06-11-2020 00:00:00</t>
  </si>
  <si>
    <t>31433485</t>
  </si>
  <si>
    <t>ООО "НордСервис"</t>
  </si>
  <si>
    <t>2921127290</t>
  </si>
  <si>
    <t>27-02-2015 00:00:00</t>
  </si>
  <si>
    <t>28141527</t>
  </si>
  <si>
    <t>ООО "Нордхим"</t>
  </si>
  <si>
    <t>2902034403</t>
  </si>
  <si>
    <t>11-07-2002 00:00:00</t>
  </si>
  <si>
    <t>31161159</t>
  </si>
  <si>
    <t>ООО "ОНИКС"</t>
  </si>
  <si>
    <t>2921128103</t>
  </si>
  <si>
    <t>13-02-2018 00:00:00</t>
  </si>
  <si>
    <t>28500521</t>
  </si>
  <si>
    <t>ООО "Онега-ВК"</t>
  </si>
  <si>
    <t>2906008059</t>
  </si>
  <si>
    <t>01-10-2013 00:00:00</t>
  </si>
  <si>
    <t>31161126</t>
  </si>
  <si>
    <t>ООО "ПКС"</t>
  </si>
  <si>
    <t>2901291983</t>
  </si>
  <si>
    <t>28-05-2018 00:00:00</t>
  </si>
  <si>
    <t>26444355</t>
  </si>
  <si>
    <t>ООО "Павловск ЖКХ"</t>
  </si>
  <si>
    <t>2909002440</t>
  </si>
  <si>
    <t>21-12-2005 00:00:00</t>
  </si>
  <si>
    <t>30354146</t>
  </si>
  <si>
    <t>ООО "Персей-1"</t>
  </si>
  <si>
    <t>2901115603</t>
  </si>
  <si>
    <t>25-06-2003 00:00:00</t>
  </si>
  <si>
    <t>31541256</t>
  </si>
  <si>
    <t>ООО "Персей-6"</t>
  </si>
  <si>
    <t>2901142678</t>
  </si>
  <si>
    <t>14-12-2005 00:00:00</t>
  </si>
  <si>
    <t>28821128</t>
  </si>
  <si>
    <t>ООО "Пинега"</t>
  </si>
  <si>
    <t>2923007104</t>
  </si>
  <si>
    <t>08-07-2014 00:00:00</t>
  </si>
  <si>
    <t>31300589</t>
  </si>
  <si>
    <t>ООО "Предприятие Коммунального Снабжения"</t>
  </si>
  <si>
    <t>2901294173</t>
  </si>
  <si>
    <t>26-10-2018 00:00:00</t>
  </si>
  <si>
    <t>31305848</t>
  </si>
  <si>
    <t>ООО "Промсток"</t>
  </si>
  <si>
    <t>2909003115</t>
  </si>
  <si>
    <t>04-10-2012 00:00:00</t>
  </si>
  <si>
    <t>31399548</t>
  </si>
  <si>
    <t>ООО "Пятый элемент"</t>
  </si>
  <si>
    <t>2901182053</t>
  </si>
  <si>
    <t>08-08-2008 00:00:00</t>
  </si>
  <si>
    <t>31222645</t>
  </si>
  <si>
    <t>ООО "РВК-Архангельск"</t>
  </si>
  <si>
    <t>7726747370</t>
  </si>
  <si>
    <t>550301001</t>
  </si>
  <si>
    <t>16-05-2014 00:00:00</t>
  </si>
  <si>
    <t>26355656</t>
  </si>
  <si>
    <t>ООО "РН-Морской терминал Архангельск"</t>
  </si>
  <si>
    <t>2921009226</t>
  </si>
  <si>
    <t>09-11-2005 00:00:00</t>
  </si>
  <si>
    <t>31458780</t>
  </si>
  <si>
    <t>ООО "Районнный водоканал"</t>
  </si>
  <si>
    <t>2901302219</t>
  </si>
  <si>
    <t>12-08-2020 00:00:00</t>
  </si>
  <si>
    <t>31341999</t>
  </si>
  <si>
    <t>ООО "РемСтройСервис"</t>
  </si>
  <si>
    <t>2923006774</t>
  </si>
  <si>
    <t>31506375</t>
  </si>
  <si>
    <t>ООО "СЗ "Инвестстрой"</t>
  </si>
  <si>
    <t>2901299566</t>
  </si>
  <si>
    <t>09-12-2019 00:00:00</t>
  </si>
  <si>
    <t>31457107</t>
  </si>
  <si>
    <t>ООО "СЗ САС-СБЫТ"</t>
  </si>
  <si>
    <t>2901241647</t>
  </si>
  <si>
    <t>290010100</t>
  </si>
  <si>
    <t>14-10-2013 00:00:00</t>
  </si>
  <si>
    <t>31453023</t>
  </si>
  <si>
    <t>ООО "СКП"</t>
  </si>
  <si>
    <t>2901302522</t>
  </si>
  <si>
    <t>02-09-2020 00:00:00</t>
  </si>
  <si>
    <t>31448543</t>
  </si>
  <si>
    <t>ООО "СРК"</t>
  </si>
  <si>
    <t>2901150333</t>
  </si>
  <si>
    <t>08-08-2020 00:00:00</t>
  </si>
  <si>
    <t>26355651</t>
  </si>
  <si>
    <t>ООО "Савинскжилсервис"</t>
  </si>
  <si>
    <t>2920011293</t>
  </si>
  <si>
    <t>25-12-2006 00:00:00</t>
  </si>
  <si>
    <t>30380412</t>
  </si>
  <si>
    <t>ООО "Светлый дом"</t>
  </si>
  <si>
    <t>2923005900</t>
  </si>
  <si>
    <t>04-02-2009 00:00:00</t>
  </si>
  <si>
    <t>28942985</t>
  </si>
  <si>
    <t>ООО "Север"</t>
  </si>
  <si>
    <t>2921127212</t>
  </si>
  <si>
    <t>17-10-2014 00:00:00</t>
  </si>
  <si>
    <t>28221601</t>
  </si>
  <si>
    <t>ООО "Северная Двина"</t>
  </si>
  <si>
    <t>2923006943</t>
  </si>
  <si>
    <t>26-03-2013 00:00:00</t>
  </si>
  <si>
    <t>28455898</t>
  </si>
  <si>
    <t>ООО "Северо-западная консалтинговая компания"</t>
  </si>
  <si>
    <t>2920013847</t>
  </si>
  <si>
    <t>25-11-2010 00:00:00</t>
  </si>
  <si>
    <t>26355644</t>
  </si>
  <si>
    <t>ООО "Сийское"</t>
  </si>
  <si>
    <t>2919006299</t>
  </si>
  <si>
    <t>23-01-2007 00:00:00</t>
  </si>
  <si>
    <t>28869718</t>
  </si>
  <si>
    <t>ООО "Сириус-А"</t>
  </si>
  <si>
    <t>2901111172</t>
  </si>
  <si>
    <t>15-01-2003 00:00:00</t>
  </si>
  <si>
    <t>28869751</t>
  </si>
  <si>
    <t>ООО "Спектр"</t>
  </si>
  <si>
    <t>2923005837</t>
  </si>
  <si>
    <t>25-12-2008 00:00:00</t>
  </si>
  <si>
    <t>31204923</t>
  </si>
  <si>
    <t>ООО "Спец-ТОН-Архангельск"</t>
  </si>
  <si>
    <t>2901207290</t>
  </si>
  <si>
    <t>12-10-2010 00:00:00</t>
  </si>
  <si>
    <t>31249786</t>
  </si>
  <si>
    <t>ООО "ТЭК"</t>
  </si>
  <si>
    <t>3525428419</t>
  </si>
  <si>
    <t>01-08-2018 00:00:00</t>
  </si>
  <si>
    <t>28272628</t>
  </si>
  <si>
    <t>ООО "ТеплоСнаб"</t>
  </si>
  <si>
    <t>2922008803</t>
  </si>
  <si>
    <t>25-04-2013 00:00:00</t>
  </si>
  <si>
    <t>31034275</t>
  </si>
  <si>
    <t>ООО "УК "ТЕХНОЛОГИЯ"</t>
  </si>
  <si>
    <t>2901279048</t>
  </si>
  <si>
    <t>21-07-2016 00:00:00</t>
  </si>
  <si>
    <t>26453329</t>
  </si>
  <si>
    <t>ООО "УК "Уютный город"</t>
  </si>
  <si>
    <t>2924005075</t>
  </si>
  <si>
    <t>06-02-2009 00:00:00</t>
  </si>
  <si>
    <t>27578072</t>
  </si>
  <si>
    <t>ООО "Управдом"</t>
  </si>
  <si>
    <t>2909001076</t>
  </si>
  <si>
    <t>06-04-2011 00:00:00</t>
  </si>
  <si>
    <t>28799179</t>
  </si>
  <si>
    <t>ООО "Управляющая жилищная компания"</t>
  </si>
  <si>
    <t>2921010743</t>
  </si>
  <si>
    <t>26-12-2007 00:00:00</t>
  </si>
  <si>
    <t>26453816</t>
  </si>
  <si>
    <t>ООО "Уют-2"</t>
  </si>
  <si>
    <t>2920011448</t>
  </si>
  <si>
    <t>10-01-2007 00:00:00</t>
  </si>
  <si>
    <t>28272974</t>
  </si>
  <si>
    <t>ООО "Фарватер"</t>
  </si>
  <si>
    <t>2901230116</t>
  </si>
  <si>
    <t>13-09-2012 00:00:00</t>
  </si>
  <si>
    <t>30794652</t>
  </si>
  <si>
    <t>ООО "Шангальский ЖКС"</t>
  </si>
  <si>
    <t>2922009317</t>
  </si>
  <si>
    <t>30-09-2015 00:00:00</t>
  </si>
  <si>
    <t>31287464</t>
  </si>
  <si>
    <t>Общество с ограниченной ответственностью "НЯНДОМСКОЕ ВОДОПРОВОДНО-КАНАЛИЗАЦИОННОЕ ХОЗЯЙСТВО"</t>
  </si>
  <si>
    <t>2918012028</t>
  </si>
  <si>
    <t>16-11-2018 00:00:00</t>
  </si>
  <si>
    <t>31295836</t>
  </si>
  <si>
    <t>Общество с ограниченной ответственностью «Капитель»</t>
  </si>
  <si>
    <t>2904025965</t>
  </si>
  <si>
    <t>14-04-2015 00:00:00</t>
  </si>
  <si>
    <t>26484792</t>
  </si>
  <si>
    <t>ПАО "ТГК-2"</t>
  </si>
  <si>
    <t>7606053324</t>
  </si>
  <si>
    <t>290131002</t>
  </si>
  <si>
    <t>19-04-2005 00:00:00</t>
  </si>
  <si>
    <t>26354766</t>
  </si>
  <si>
    <t>Пинежское МП ЖКХ</t>
  </si>
  <si>
    <t>2919000794</t>
  </si>
  <si>
    <t>30-11-2002 00:00:00</t>
  </si>
  <si>
    <t>26459131</t>
  </si>
  <si>
    <t>Приморский филиал АО "Архангельская областная энергетическая компания"</t>
  </si>
  <si>
    <t>290102001</t>
  </si>
  <si>
    <t>26792767</t>
  </si>
  <si>
    <t>СМУП ЖКХ "ГОРВИК"</t>
  </si>
  <si>
    <t>2902007022</t>
  </si>
  <si>
    <t>25-07-2003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</si>
  <si>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</si>
  <si>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</si>
  <si>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</si>
  <si>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</si>
  <si>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26491327</t>
  </si>
  <si>
    <t>Северный филиал ООО "Газпром энерго"</t>
  </si>
  <si>
    <t>7736186950</t>
  </si>
  <si>
    <t>20-12-2002 00:00:00</t>
  </si>
  <si>
    <t>26459167</t>
  </si>
  <si>
    <t>Соловецкий филиал АО "Архангельская областная энергетическая компания"</t>
  </si>
  <si>
    <t>291102001</t>
  </si>
  <si>
    <t>26355653</t>
  </si>
  <si>
    <t>Учреждение "Базовый санаторий "Беломорье"</t>
  </si>
  <si>
    <t>2921000738</t>
  </si>
  <si>
    <t>30-10-2002 00:00:00</t>
  </si>
  <si>
    <t>30949446</t>
  </si>
  <si>
    <t>ФГБУ "ЦЖКУ" Минобороны России (Филиал по ОСК Северного флота)</t>
  </si>
  <si>
    <t>7729314745</t>
  </si>
  <si>
    <t>290245005</t>
  </si>
  <si>
    <t>20-03-2017 00:00:00</t>
  </si>
  <si>
    <t>26355676</t>
  </si>
  <si>
    <t>ФКУ ИК-12 УФСИН России по  Архангельской области</t>
  </si>
  <si>
    <t>2923002226</t>
  </si>
  <si>
    <t>26771820</t>
  </si>
  <si>
    <t>ФКУ ИК-21 ОУХД УФСИН России по Архангельской области</t>
  </si>
  <si>
    <t>2920008068</t>
  </si>
  <si>
    <t>14-11-2002 00:00:00</t>
  </si>
  <si>
    <t>VO</t>
  </si>
  <si>
    <t>26.04.2022 21:16:20</t>
  </si>
  <si>
    <t>21.04.2022</t>
  </si>
  <si>
    <t>904</t>
  </si>
  <si>
    <t>163053,  г. Архангельск, аэропорт Талаги, д. 8</t>
  </si>
  <si>
    <t>Распеченюк Александр Викторович</t>
  </si>
  <si>
    <t>Шестакова Ирина Сергеевна</t>
  </si>
  <si>
    <t>Начальник отдела экономики, коммерции и инвестиций</t>
  </si>
  <si>
    <t>tarif@arhaero.ru</t>
  </si>
  <si>
    <t>(8182)608-999 доб. 16-03</t>
  </si>
  <si>
    <t>Архангельск, Архангельск (11701000);</t>
  </si>
  <si>
    <t>Тариф на услуги по транспортировке сточных вод</t>
  </si>
  <si>
    <t>Канализационная сеть</t>
  </si>
  <si>
    <t>https://portal.eias.ru/Portal/DownloadPage.aspx?type=12&amp;guid=312fe55e-248f-4889-a462-bd18ca27a16f</t>
  </si>
  <si>
    <t>https://zakupki.gov.ru/223/clause/public/order-clause/info/documents.html?clauseId=5699&amp;clauseInfoId=460385&amp;versioned=&amp;activeTab=1</t>
  </si>
  <si>
    <t>https://portal.eias.ru/Portal/DownloadPage.aspx?type=12&amp;guid=15f74d1a-0165-487e-8f43-a0b50655801b</t>
  </si>
  <si>
    <t>Закупочные процедуры в части транспортировки стоков не проводились</t>
  </si>
  <si>
    <t>ФЗ№223-ФЗот18июля2011года,Положениеозакупках</t>
  </si>
  <si>
    <t>отсутствует</t>
  </si>
</sst>
</file>

<file path=xl/styles.xml><?xml version="1.0" encoding="utf-8"?>
<styleSheet xmlns="http://schemas.openxmlformats.org/spreadsheetml/2006/main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#,##0.000"/>
    <numFmt numFmtId="170" formatCode="_-* #,##0.00[$€-1]_-;\-* #,##0.00[$€-1]_-;_-* &quot;-&quot;??[$€-1]_-"/>
    <numFmt numFmtId="171" formatCode="000000"/>
    <numFmt numFmtId="172" formatCode="#,##0.0"/>
    <numFmt numFmtId="173" formatCode="#,##0.0000"/>
  </numFmts>
  <fonts count="10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70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3" fillId="0" borderId="0" applyFont="0" applyFill="0" applyBorder="0" applyAlignment="0" applyProtection="0"/>
    <xf numFmtId="172" fontId="5" fillId="2" borderId="0">
      <protection locked="0"/>
    </xf>
    <xf numFmtId="0" fontId="14" fillId="0" borderId="0" applyFill="0" applyBorder="0" applyProtection="0">
      <alignment vertical="center"/>
    </xf>
    <xf numFmtId="169" fontId="5" fillId="2" borderId="0">
      <protection locked="0"/>
    </xf>
    <xf numFmtId="173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7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09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72" fillId="0" borderId="0" xfId="0" applyFont="1">
      <alignment vertical="top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9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71" fontId="5" fillId="0" borderId="5" xfId="55" applyNumberFormat="1" applyFont="1" applyFill="1" applyBorder="1" applyAlignment="1" applyProtection="1">
      <alignment horizontal="center" vertical="center" wrapText="1"/>
    </xf>
    <xf numFmtId="171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9" fontId="5" fillId="9" borderId="5" xfId="0" applyNumberFormat="1" applyFont="1" applyFill="1" applyBorder="1" applyAlignment="1" applyProtection="1">
      <alignment horizontal="right" vertical="center"/>
      <protection locked="0"/>
    </xf>
    <xf numFmtId="169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0" fillId="7" borderId="13" xfId="53" applyFont="1" applyFill="1" applyBorder="1" applyAlignment="1" applyProtection="1">
      <alignment horizontal="right" vertical="center" wrapText="1" inden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vertical="top" wrapText="1"/>
    </xf>
    <xf numFmtId="0" fontId="0" fillId="0" borderId="5" xfId="52" applyFont="1" applyFill="1" applyBorder="1" applyAlignment="1" applyProtection="1">
      <alignment horizontal="right" vertical="center" wrapText="1"/>
    </xf>
    <xf numFmtId="0" fontId="0" fillId="0" borderId="5" xfId="0" applyNumberFormat="1" applyBorder="1">
      <alignment vertical="top"/>
    </xf>
    <xf numFmtId="49" fontId="5" fillId="0" borderId="5" xfId="0" applyNumberFormat="1" applyFont="1" applyBorder="1" applyAlignment="1" applyProtection="1">
      <alignment horizontal="right" vertical="center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9" fontId="5" fillId="9" borderId="5" xfId="0" applyNumberFormat="1" applyFont="1" applyFill="1" applyBorder="1" applyAlignment="1" applyProtection="1">
      <alignment horizontal="right" vertical="center"/>
      <protection locked="0"/>
    </xf>
    <xf numFmtId="169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69" fillId="0" borderId="0" xfId="30" applyNumberFormat="1" applyProtection="1">
      <alignment vertical="top"/>
      <protection locked="0"/>
    </xf>
    <xf numFmtId="0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49" fontId="0" fillId="12" borderId="54" xfId="0" applyFont="1" applyFill="1" applyBorder="1" applyAlignment="1">
      <alignment horizontal="center" vertical="center"/>
    </xf>
    <xf numFmtId="0" fontId="17" fillId="0" borderId="0" xfId="22" applyFont="1" applyFill="1" applyBorder="1" applyAlignment="1" applyProtection="1">
      <alignment horizontal="left" vertical="top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0" fontId="13" fillId="7" borderId="0" xfId="43" applyNumberFormat="1" applyFont="1" applyFill="1" applyBorder="1" applyAlignment="1">
      <alignment horizontal="justify" vertical="top" wrapText="1"/>
    </xf>
    <xf numFmtId="49" fontId="69" fillId="0" borderId="0" xfId="30" applyNumberFormat="1" applyBorder="1" applyAlignment="1" applyProtection="1">
      <alignment vertical="center"/>
    </xf>
    <xf numFmtId="0" fontId="17" fillId="0" borderId="0" xfId="22" applyFont="1" applyFill="1" applyBorder="1" applyAlignment="1" applyProtection="1">
      <alignment horizontal="right" vertical="top" wrapText="1" indent="1"/>
    </xf>
    <xf numFmtId="0" fontId="17" fillId="0" borderId="0" xfId="22" applyFont="1" applyFill="1" applyBorder="1" applyAlignment="1" applyProtection="1">
      <alignment horizontal="right" vertical="top" wrapText="1"/>
    </xf>
    <xf numFmtId="49" fontId="13" fillId="7" borderId="0" xfId="43" applyFont="1" applyFill="1" applyBorder="1" applyAlignment="1">
      <alignment horizontal="left" wrapText="1"/>
    </xf>
    <xf numFmtId="49" fontId="13" fillId="7" borderId="0" xfId="43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71" fontId="5" fillId="0" borderId="13" xfId="55" applyNumberFormat="1" applyFont="1" applyFill="1" applyBorder="1" applyAlignment="1" applyProtection="1">
      <alignment horizontal="center" vertical="center" wrapText="1"/>
    </xf>
    <xf numFmtId="171" fontId="5" fillId="0" borderId="14" xfId="55" applyNumberFormat="1" applyFont="1" applyFill="1" applyBorder="1" applyAlignment="1" applyProtection="1">
      <alignment horizontal="center" vertical="center" wrapText="1"/>
    </xf>
    <xf numFmtId="171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0" xfId="47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32" fillId="7" borderId="20" xfId="55" applyFont="1" applyFill="1" applyBorder="1" applyAlignment="1" applyProtection="1">
      <alignment horizontal="center" vertical="top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33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33" fillId="0" borderId="5" xfId="55" applyFont="1" applyFill="1" applyBorder="1" applyAlignment="1" applyProtection="1">
      <alignment horizontal="center" vertical="center" wrapText="1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top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2" xfId="78" builtinId="34" hidden="1"/>
    <cellStyle name="20% - Акцент3" xfId="82" builtinId="38" hidden="1"/>
    <cellStyle name="20% - Акцент4" xfId="86" builtinId="42" hidden="1"/>
    <cellStyle name="20% - Акцент5" xfId="90" builtinId="46" hidden="1"/>
    <cellStyle name="20% - Акцент6" xfId="94" builtinId="50" hidden="1"/>
    <cellStyle name="40% - Акцент1" xfId="75" builtinId="31" hidden="1"/>
    <cellStyle name="40% - Акцент2" xfId="79" builtinId="35" hidden="1"/>
    <cellStyle name="40% - Акцент3" xfId="83" builtinId="39" hidden="1"/>
    <cellStyle name="40% - Акцент4" xfId="87" builtinId="43" hidden="1"/>
    <cellStyle name="40% - Акцент5" xfId="91" builtinId="47" hidden="1"/>
    <cellStyle name="40% - Акцент6" xfId="95" builtinId="51" hidden="1"/>
    <cellStyle name="60% - Акцент1" xfId="76" builtinId="32" hidden="1"/>
    <cellStyle name="60% - Акцент2" xfId="80" builtinId="36" hidden="1"/>
    <cellStyle name="60% - Акцент3" xfId="84" builtinId="40" hidden="1"/>
    <cellStyle name="60% - Акцент4" xfId="88" builtinId="44" hidden="1"/>
    <cellStyle name="60% - Акцент5" xfId="92" builtinId="48" hidden="1"/>
    <cellStyle name="60% -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=""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=""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=""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=""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=""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=""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=""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=""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=""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=""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=""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=""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=""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=""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=""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=""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=""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=""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="" xmlns:a16="http://schemas.microsoft.com/office/drawing/2014/main" id="{00000000-0008-0000-0400-0000D8F86D00}"/>
            </a:ext>
          </a:extLst>
        </xdr:cNvPr>
        <xdr:cNvGrpSpPr>
          <a:grpSpLocks/>
        </xdr:cNvGrpSpPr>
      </xdr:nvGrpSpPr>
      <xdr:grpSpPr bwMode="auto">
        <a:xfrm>
          <a:off x="7203671" y="3374967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="" xmlns:a16="http://schemas.microsoft.com/office/drawing/2014/main" id="{00000000-0008-0000-04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4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=""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=""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=""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=""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=""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=""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=""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=""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=""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=""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=""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=""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=""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=""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=""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=""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=""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=""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="" xmlns:a16="http://schemas.microsoft.com/office/drawing/2014/main" id="{00000000-0008-0000-08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="" xmlns:a16="http://schemas.microsoft.com/office/drawing/2014/main" id="{00000000-0008-0000-08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=""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=""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="" xmlns:a16="http://schemas.microsoft.com/office/drawing/2014/main" id="{00000000-0008-0000-09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="" xmlns:a16="http://schemas.microsoft.com/office/drawing/2014/main" id="{00000000-0008-0000-09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30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="" xmlns:a16="http://schemas.microsoft.com/office/drawing/2014/main" id="{00000000-0008-0000-0900-0000DCA76D00}"/>
            </a:ext>
          </a:extLst>
        </xdr:cNvPr>
        <xdr:cNvGrpSpPr>
          <a:grpSpLocks/>
        </xdr:cNvGrpSpPr>
      </xdr:nvGrpSpPr>
      <xdr:grpSpPr bwMode="auto">
        <a:xfrm>
          <a:off x="8010525" y="1031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="" xmlns:a16="http://schemas.microsoft.com/office/drawing/2014/main" id="{00000000-0008-0000-09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9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="" xmlns:a16="http://schemas.microsoft.com/office/drawing/2014/main" id="{00000000-0008-0000-0A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="" xmlns:a16="http://schemas.microsoft.com/office/drawing/2014/main" id="{00000000-0008-0000-0A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="" xmlns:a16="http://schemas.microsoft.com/office/drawing/2014/main" id="{00000000-0008-0000-0B00-00005B006E00}"/>
            </a:ext>
          </a:extLst>
        </xdr:cNvPr>
        <xdr:cNvGrpSpPr>
          <a:grpSpLocks/>
        </xdr:cNvGrpSpPr>
      </xdr:nvGrpSpPr>
      <xdr:grpSpPr bwMode="auto">
        <a:xfrm>
          <a:off x="6600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="" xmlns:a16="http://schemas.microsoft.com/office/drawing/2014/main" id="{00000000-0008-0000-0B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B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="" xmlns:a16="http://schemas.microsoft.com/office/drawing/2014/main" id="{00000000-0008-0000-0B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="" xmlns:a16="http://schemas.microsoft.com/office/drawing/2014/main" id="{00000000-0008-0000-0B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="" xmlns:a16="http://schemas.microsoft.com/office/drawing/2014/main" id="{00000000-0008-0000-0C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="" xmlns:a16="http://schemas.microsoft.com/office/drawing/2014/main" id="{00000000-0008-0000-0C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22</xdr:row>
      <xdr:rowOff>0</xdr:rowOff>
    </xdr:from>
    <xdr:to>
      <xdr:col>21</xdr:col>
      <xdr:colOff>228600</xdr:colOff>
      <xdr:row>22</xdr:row>
      <xdr:rowOff>190500</xdr:rowOff>
    </xdr:to>
    <xdr:grpSp>
      <xdr:nvGrpSpPr>
        <xdr:cNvPr id="7196165" name="shCalendar" hidden="1">
          <a:extLst>
            <a:ext uri="{FF2B5EF4-FFF2-40B4-BE49-F238E27FC236}">
              <a16:creationId xmlns="" xmlns:a16="http://schemas.microsoft.com/office/drawing/2014/main" id="{00000000-0008-0000-0D00-000005CE6D00}"/>
            </a:ext>
          </a:extLst>
        </xdr:cNvPr>
        <xdr:cNvGrpSpPr>
          <a:grpSpLocks/>
        </xdr:cNvGrpSpPr>
      </xdr:nvGrpSpPr>
      <xdr:grpSpPr bwMode="auto">
        <a:xfrm>
          <a:off x="7976755" y="4272742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="" xmlns:a16="http://schemas.microsoft.com/office/drawing/2014/main" id="{00000000-0008-0000-0D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D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="" xmlns:a16="http://schemas.microsoft.com/office/drawing/2014/main" id="{00000000-0008-0000-0D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="" xmlns:a16="http://schemas.microsoft.com/office/drawing/2014/main" id="{00000000-0008-0000-0D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="" xmlns:a16="http://schemas.microsoft.com/office/drawing/2014/main" id="{00000000-0008-0000-0E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="" xmlns:a16="http://schemas.microsoft.com/office/drawing/2014/main" id="{00000000-0008-0000-0E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="" xmlns:a16="http://schemas.microsoft.com/office/drawing/2014/main" id="{00000000-0008-0000-0F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="" xmlns:a16="http://schemas.microsoft.com/office/drawing/2014/main" id="{00000000-0008-0000-0F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F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="" xmlns:a16="http://schemas.microsoft.com/office/drawing/2014/main" id="{00000000-0008-0000-0F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="" xmlns:a16="http://schemas.microsoft.com/office/drawing/2014/main" id="{00000000-0008-0000-0F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="" xmlns:a16="http://schemas.microsoft.com/office/drawing/2014/main" id="{00000000-0008-0000-10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="" xmlns:a16="http://schemas.microsoft.com/office/drawing/2014/main" id="{00000000-0008-0000-10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="" xmlns:a16="http://schemas.microsoft.com/office/drawing/2014/main" id="{00000000-0008-0000-11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="" xmlns:a16="http://schemas.microsoft.com/office/drawing/2014/main" id="{00000000-0008-0000-11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1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="" xmlns:a16="http://schemas.microsoft.com/office/drawing/2014/main" id="{00000000-0008-0000-11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="" xmlns:a16="http://schemas.microsoft.com/office/drawing/2014/main" id="{00000000-0008-0000-11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="" xmlns:a16="http://schemas.microsoft.com/office/drawing/2014/main" id="{00000000-0008-0000-12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="" xmlns:a16="http://schemas.microsoft.com/office/drawing/2014/main" id="{00000000-0008-0000-12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12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="" xmlns:a16="http://schemas.microsoft.com/office/drawing/2014/main" id="{00000000-0008-0000-3100-0000D8E86D00}"/>
            </a:ext>
          </a:extLst>
        </xdr:cNvPr>
        <xdr:cNvGrpSpPr>
          <a:grpSpLocks/>
        </xdr:cNvGrpSpPr>
      </xdr:nvGrpSpPr>
      <xdr:grpSpPr bwMode="auto">
        <a:xfrm>
          <a:off x="683895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="" xmlns:a16="http://schemas.microsoft.com/office/drawing/2014/main" id="{00000000-0008-0000-31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="" xmlns:a16="http://schemas.microsoft.com/office/drawing/2014/main" id="{00000000-0008-0000-31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_________Microsoft_Office_Word_97_-_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zakupki.gov.ru/223/clause/public/order-clause/info/documents.html?clauseId=5699&amp;clauseInfoId=460385&amp;versioned=&amp;activeTab=1" TargetMode="External"/><Relationship Id="rId1" Type="http://schemas.openxmlformats.org/officeDocument/2006/relationships/hyperlink" Target="https://zakupki.gov.ru/223/clause/public/order-clause/info/documents.html?clauseId=5699&amp;clauseInfoId=460385&amp;versioned=&amp;activeTab=1" TargetMode="External"/><Relationship Id="rId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List14_1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ColWidth="9.125" defaultRowHeight="11.8"/>
  <cols>
    <col min="1" max="16384" width="9.1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Instruction">
    <tabColor rgb="FFCCCCFF"/>
  </sheetPr>
  <dimension ref="A1:AG113"/>
  <sheetViews>
    <sheetView showGridLines="0" zoomScaleNormal="100" workbookViewId="0"/>
  </sheetViews>
  <sheetFormatPr defaultRowHeight="11.8"/>
  <cols>
    <col min="1" max="1" width="3.25" customWidth="1"/>
    <col min="2" max="2" width="8.75" customWidth="1"/>
    <col min="3" max="3" width="22.25" customWidth="1"/>
    <col min="4" max="4" width="4.25" customWidth="1"/>
    <col min="5" max="6" width="4.375" customWidth="1"/>
    <col min="7" max="7" width="4.625" customWidth="1"/>
    <col min="8" max="25" width="4.375" customWidth="1"/>
    <col min="26" max="33" width="9.125" style="78" customWidth="1"/>
  </cols>
  <sheetData>
    <row r="1" spans="1:27" ht="2.95" customHeight="1">
      <c r="AA1" s="78" t="s">
        <v>242</v>
      </c>
    </row>
    <row r="2" spans="1:27" ht="16.55" customHeight="1">
      <c r="B2" s="708" t="str">
        <f>"Код отчёта: " &amp; GetCode()</f>
        <v>Код отчёта: FAS.JKH.OPEN.INFO.REQUEST.VO</v>
      </c>
      <c r="C2" s="708"/>
      <c r="D2" s="708"/>
      <c r="E2" s="708"/>
      <c r="F2" s="708"/>
      <c r="G2" s="708"/>
      <c r="Q2" s="351"/>
      <c r="R2" s="351"/>
      <c r="S2" s="351"/>
      <c r="T2" s="351"/>
      <c r="U2" s="351"/>
      <c r="V2" s="351"/>
      <c r="W2" s="351"/>
    </row>
    <row r="3" spans="1:27" ht="18" customHeight="1">
      <c r="B3" s="709" t="str">
        <f>"Версия " &amp; GetVersion()</f>
        <v>Версия 1.0.2</v>
      </c>
      <c r="C3" s="709"/>
      <c r="H3" s="42"/>
      <c r="I3" s="42"/>
      <c r="J3" s="42"/>
      <c r="K3" s="42"/>
      <c r="L3" s="42"/>
      <c r="M3" s="42"/>
      <c r="N3" s="42"/>
      <c r="O3" s="42"/>
      <c r="P3" s="42"/>
      <c r="Q3" s="351"/>
      <c r="R3" s="351"/>
      <c r="S3" s="351"/>
      <c r="T3" s="351"/>
      <c r="U3" s="351"/>
      <c r="V3" s="351"/>
      <c r="W3" s="381"/>
      <c r="X3" s="42"/>
      <c r="Y3" s="42"/>
    </row>
    <row r="4" spans="1:27" ht="2.95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12" t="s">
        <v>641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</row>
    <row r="6" spans="1:27" ht="9.8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.05" customHeight="1">
      <c r="A7" s="42"/>
      <c r="B7" s="77"/>
      <c r="C7" s="76"/>
      <c r="D7" s="59"/>
      <c r="E7" s="710" t="s">
        <v>596</v>
      </c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58"/>
    </row>
    <row r="8" spans="1:27" ht="15.05" customHeight="1">
      <c r="A8" s="42"/>
      <c r="B8" s="77"/>
      <c r="C8" s="76"/>
      <c r="D8" s="59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58"/>
    </row>
    <row r="9" spans="1:27" ht="15.05" customHeight="1">
      <c r="A9" s="42"/>
      <c r="B9" s="77"/>
      <c r="C9" s="76"/>
      <c r="D9" s="59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58"/>
    </row>
    <row r="10" spans="1:27" ht="10.5" customHeight="1">
      <c r="A10" s="42"/>
      <c r="B10" s="77"/>
      <c r="C10" s="76"/>
      <c r="D10" s="59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710"/>
      <c r="P10" s="710"/>
      <c r="Q10" s="710"/>
      <c r="R10" s="710"/>
      <c r="S10" s="710"/>
      <c r="T10" s="710"/>
      <c r="U10" s="710"/>
      <c r="V10" s="710"/>
      <c r="W10" s="710"/>
      <c r="X10" s="710"/>
      <c r="Y10" s="58"/>
    </row>
    <row r="11" spans="1:27" ht="27" customHeight="1">
      <c r="A11" s="42"/>
      <c r="B11" s="77"/>
      <c r="C11" s="76"/>
      <c r="D11" s="59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  <c r="R11" s="710"/>
      <c r="S11" s="710"/>
      <c r="T11" s="710"/>
      <c r="U11" s="710"/>
      <c r="V11" s="710"/>
      <c r="W11" s="710"/>
      <c r="X11" s="710"/>
      <c r="Y11" s="58"/>
    </row>
    <row r="12" spans="1:27" ht="11.95" customHeight="1">
      <c r="A12" s="42"/>
      <c r="B12" s="77"/>
      <c r="C12" s="76"/>
      <c r="D12" s="59"/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58"/>
    </row>
    <row r="13" spans="1:27" ht="38.299999999999997" customHeight="1">
      <c r="A13" s="42"/>
      <c r="B13" s="77"/>
      <c r="C13" s="76"/>
      <c r="D13" s="59"/>
      <c r="E13" s="710"/>
      <c r="F13" s="710"/>
      <c r="G13" s="710"/>
      <c r="H13" s="710"/>
      <c r="I13" s="710"/>
      <c r="J13" s="710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2"/>
    </row>
    <row r="14" spans="1:27" ht="15.05" customHeight="1">
      <c r="A14" s="42"/>
      <c r="B14" s="77"/>
      <c r="C14" s="76"/>
      <c r="D14" s="59"/>
      <c r="E14" s="710"/>
      <c r="F14" s="710"/>
      <c r="G14" s="710"/>
      <c r="H14" s="710"/>
      <c r="I14" s="710"/>
      <c r="J14" s="710"/>
      <c r="K14" s="710"/>
      <c r="L14" s="710"/>
      <c r="M14" s="710"/>
      <c r="N14" s="710"/>
      <c r="O14" s="710"/>
      <c r="P14" s="710"/>
      <c r="Q14" s="710"/>
      <c r="R14" s="710"/>
      <c r="S14" s="710"/>
      <c r="T14" s="710"/>
      <c r="U14" s="710"/>
      <c r="V14" s="710"/>
      <c r="W14" s="710"/>
      <c r="X14" s="710"/>
      <c r="Y14" s="58"/>
    </row>
    <row r="15" spans="1:27" ht="14.4">
      <c r="A15" s="42"/>
      <c r="B15" s="77"/>
      <c r="C15" s="76"/>
      <c r="D15" s="59"/>
      <c r="E15" s="710"/>
      <c r="F15" s="710"/>
      <c r="G15" s="710"/>
      <c r="H15" s="710"/>
      <c r="I15" s="710"/>
      <c r="J15" s="710"/>
      <c r="K15" s="710"/>
      <c r="L15" s="710"/>
      <c r="M15" s="710"/>
      <c r="N15" s="710"/>
      <c r="O15" s="710"/>
      <c r="P15" s="710"/>
      <c r="Q15" s="710"/>
      <c r="R15" s="710"/>
      <c r="S15" s="710"/>
      <c r="T15" s="710"/>
      <c r="U15" s="710"/>
      <c r="V15" s="710"/>
      <c r="W15" s="710"/>
      <c r="X15" s="710"/>
      <c r="Y15" s="58"/>
    </row>
    <row r="16" spans="1:27" ht="14.4">
      <c r="A16" s="42"/>
      <c r="B16" s="77"/>
      <c r="C16" s="76"/>
      <c r="D16" s="59"/>
      <c r="E16" s="710"/>
      <c r="F16" s="710"/>
      <c r="G16" s="710"/>
      <c r="H16" s="710"/>
      <c r="I16" s="710"/>
      <c r="J16" s="710"/>
      <c r="K16" s="710"/>
      <c r="L16" s="710"/>
      <c r="M16" s="710"/>
      <c r="N16" s="710"/>
      <c r="O16" s="710"/>
      <c r="P16" s="710"/>
      <c r="Q16" s="710"/>
      <c r="R16" s="710"/>
      <c r="S16" s="710"/>
      <c r="T16" s="710"/>
      <c r="U16" s="710"/>
      <c r="V16" s="710"/>
      <c r="W16" s="710"/>
      <c r="X16" s="710"/>
      <c r="Y16" s="58"/>
    </row>
    <row r="17" spans="1:25" ht="15.05" customHeight="1">
      <c r="A17" s="42"/>
      <c r="B17" s="77"/>
      <c r="C17" s="76"/>
      <c r="D17" s="59"/>
      <c r="E17" s="710"/>
      <c r="F17" s="710"/>
      <c r="G17" s="710"/>
      <c r="H17" s="710"/>
      <c r="I17" s="710"/>
      <c r="J17" s="710"/>
      <c r="K17" s="710"/>
      <c r="L17" s="710"/>
      <c r="M17" s="710"/>
      <c r="N17" s="710"/>
      <c r="O17" s="710"/>
      <c r="P17" s="710"/>
      <c r="Q17" s="710"/>
      <c r="R17" s="710"/>
      <c r="S17" s="710"/>
      <c r="T17" s="710"/>
      <c r="U17" s="710"/>
      <c r="V17" s="710"/>
      <c r="W17" s="710"/>
      <c r="X17" s="710"/>
      <c r="Y17" s="58"/>
    </row>
    <row r="18" spans="1:25" ht="14.4">
      <c r="A18" s="42"/>
      <c r="B18" s="77"/>
      <c r="C18" s="76"/>
      <c r="D18" s="59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10"/>
      <c r="Q18" s="710"/>
      <c r="R18" s="710"/>
      <c r="S18" s="710"/>
      <c r="T18" s="710"/>
      <c r="U18" s="710"/>
      <c r="V18" s="710"/>
      <c r="W18" s="710"/>
      <c r="X18" s="710"/>
      <c r="Y18" s="58"/>
    </row>
    <row r="19" spans="1:25" ht="59.25" customHeight="1">
      <c r="A19" s="42"/>
      <c r="B19" s="77"/>
      <c r="C19" s="76"/>
      <c r="D19" s="65"/>
      <c r="E19" s="710"/>
      <c r="F19" s="710"/>
      <c r="G19" s="710"/>
      <c r="H19" s="710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58"/>
    </row>
    <row r="20" spans="1:25" ht="14.4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5" t="s">
        <v>257</v>
      </c>
      <c r="G21" s="716"/>
      <c r="H21" s="716"/>
      <c r="I21" s="716"/>
      <c r="J21" s="716"/>
      <c r="K21" s="716"/>
      <c r="L21" s="716"/>
      <c r="M21" s="716"/>
      <c r="N21" s="59"/>
      <c r="O21" s="70" t="s">
        <v>240</v>
      </c>
      <c r="P21" s="717" t="s">
        <v>241</v>
      </c>
      <c r="Q21" s="718"/>
      <c r="R21" s="718"/>
      <c r="S21" s="718"/>
      <c r="T21" s="718"/>
      <c r="U21" s="718"/>
      <c r="V21" s="718"/>
      <c r="W21" s="718"/>
      <c r="X21" s="718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5" t="s">
        <v>243</v>
      </c>
      <c r="G22" s="716"/>
      <c r="H22" s="716"/>
      <c r="I22" s="716"/>
      <c r="J22" s="716"/>
      <c r="K22" s="716"/>
      <c r="L22" s="716"/>
      <c r="M22" s="716"/>
      <c r="N22" s="59"/>
      <c r="O22" s="73" t="s">
        <v>240</v>
      </c>
      <c r="P22" s="717" t="s">
        <v>594</v>
      </c>
      <c r="Q22" s="718"/>
      <c r="R22" s="718"/>
      <c r="S22" s="718"/>
      <c r="T22" s="718"/>
      <c r="U22" s="718"/>
      <c r="V22" s="718"/>
      <c r="W22" s="718"/>
      <c r="X22" s="718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11"/>
      <c r="Q23" s="711"/>
      <c r="R23" s="711"/>
      <c r="S23" s="711"/>
      <c r="T23" s="711"/>
      <c r="U23" s="711"/>
      <c r="V23" s="711"/>
      <c r="W23" s="711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1.95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99999999999997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4.4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4.4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4.4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4.4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4.4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850000000000001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4.4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.05" hidden="1" customHeight="1">
      <c r="A35" s="42"/>
      <c r="B35" s="77"/>
      <c r="C35" s="76"/>
      <c r="D35" s="60"/>
      <c r="E35" s="714" t="s">
        <v>416</v>
      </c>
      <c r="F35" s="714"/>
      <c r="G35" s="714"/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4"/>
      <c r="T35" s="714"/>
      <c r="U35" s="714"/>
      <c r="V35" s="714"/>
      <c r="W35" s="714"/>
      <c r="X35" s="714"/>
      <c r="Y35" s="58"/>
    </row>
    <row r="36" spans="1:25" ht="38.299999999999997" hidden="1" customHeight="1">
      <c r="A36" s="42"/>
      <c r="B36" s="77"/>
      <c r="C36" s="76"/>
      <c r="D36" s="60"/>
      <c r="E36" s="714"/>
      <c r="F36" s="714"/>
      <c r="G36" s="714"/>
      <c r="H36" s="714"/>
      <c r="I36" s="714"/>
      <c r="J36" s="714"/>
      <c r="K36" s="714"/>
      <c r="L36" s="714"/>
      <c r="M36" s="714"/>
      <c r="N36" s="714"/>
      <c r="O36" s="714"/>
      <c r="P36" s="714"/>
      <c r="Q36" s="714"/>
      <c r="R36" s="714"/>
      <c r="S36" s="714"/>
      <c r="T36" s="714"/>
      <c r="U36" s="714"/>
      <c r="V36" s="714"/>
      <c r="W36" s="714"/>
      <c r="X36" s="714"/>
      <c r="Y36" s="58"/>
    </row>
    <row r="37" spans="1:25" ht="9.85" hidden="1" customHeight="1">
      <c r="A37" s="42"/>
      <c r="B37" s="77"/>
      <c r="C37" s="76"/>
      <c r="D37" s="60"/>
      <c r="E37" s="714"/>
      <c r="F37" s="714"/>
      <c r="G37" s="714"/>
      <c r="H37" s="714"/>
      <c r="I37" s="714"/>
      <c r="J37" s="714"/>
      <c r="K37" s="714"/>
      <c r="L37" s="714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58"/>
    </row>
    <row r="38" spans="1:25" ht="51.05" hidden="1" customHeight="1">
      <c r="A38" s="42"/>
      <c r="B38" s="77"/>
      <c r="C38" s="76"/>
      <c r="D38" s="60"/>
      <c r="E38" s="714"/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  <c r="R38" s="714"/>
      <c r="S38" s="714"/>
      <c r="T38" s="714"/>
      <c r="U38" s="714"/>
      <c r="V38" s="714"/>
      <c r="W38" s="714"/>
      <c r="X38" s="714"/>
      <c r="Y38" s="58"/>
    </row>
    <row r="39" spans="1:25" ht="15.05" hidden="1" customHeight="1">
      <c r="A39" s="42"/>
      <c r="B39" s="77"/>
      <c r="C39" s="76"/>
      <c r="D39" s="60"/>
      <c r="E39" s="714"/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  <c r="R39" s="714"/>
      <c r="S39" s="714"/>
      <c r="T39" s="714"/>
      <c r="U39" s="714"/>
      <c r="V39" s="714"/>
      <c r="W39" s="714"/>
      <c r="X39" s="714"/>
      <c r="Y39" s="58"/>
    </row>
    <row r="40" spans="1:25" ht="11.95" hidden="1" customHeight="1">
      <c r="A40" s="42"/>
      <c r="B40" s="77"/>
      <c r="C40" s="76"/>
      <c r="D40" s="60"/>
      <c r="E40" s="700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58"/>
    </row>
    <row r="41" spans="1:25" ht="38.299999999999997" hidden="1" customHeight="1">
      <c r="A41" s="42"/>
      <c r="B41" s="77"/>
      <c r="C41" s="76"/>
      <c r="D41" s="60"/>
      <c r="E41" s="714"/>
      <c r="F41" s="714"/>
      <c r="G41" s="714"/>
      <c r="H41" s="714"/>
      <c r="I41" s="714"/>
      <c r="J41" s="714"/>
      <c r="K41" s="714"/>
      <c r="L41" s="714"/>
      <c r="M41" s="714"/>
      <c r="N41" s="714"/>
      <c r="O41" s="714"/>
      <c r="P41" s="714"/>
      <c r="Q41" s="714"/>
      <c r="R41" s="714"/>
      <c r="S41" s="714"/>
      <c r="T41" s="714"/>
      <c r="U41" s="714"/>
      <c r="V41" s="714"/>
      <c r="W41" s="714"/>
      <c r="X41" s="714"/>
      <c r="Y41" s="58"/>
    </row>
    <row r="42" spans="1:25" ht="14.4" hidden="1">
      <c r="A42" s="42"/>
      <c r="B42" s="77"/>
      <c r="C42" s="76"/>
      <c r="D42" s="60"/>
      <c r="E42" s="714"/>
      <c r="F42" s="714"/>
      <c r="G42" s="714"/>
      <c r="H42" s="714"/>
      <c r="I42" s="714"/>
      <c r="J42" s="714"/>
      <c r="K42" s="714"/>
      <c r="L42" s="714"/>
      <c r="M42" s="714"/>
      <c r="N42" s="714"/>
      <c r="O42" s="714"/>
      <c r="P42" s="714"/>
      <c r="Q42" s="714"/>
      <c r="R42" s="714"/>
      <c r="S42" s="714"/>
      <c r="T42" s="714"/>
      <c r="U42" s="714"/>
      <c r="V42" s="714"/>
      <c r="W42" s="714"/>
      <c r="X42" s="714"/>
      <c r="Y42" s="58"/>
    </row>
    <row r="43" spans="1:25" ht="14.4" hidden="1">
      <c r="A43" s="42"/>
      <c r="B43" s="77"/>
      <c r="C43" s="76"/>
      <c r="D43" s="60"/>
      <c r="E43" s="714"/>
      <c r="F43" s="714"/>
      <c r="G43" s="714"/>
      <c r="H43" s="714"/>
      <c r="I43" s="714"/>
      <c r="J43" s="714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58"/>
    </row>
    <row r="44" spans="1:25" ht="33.75" hidden="1" customHeight="1">
      <c r="A44" s="42"/>
      <c r="B44" s="77"/>
      <c r="C44" s="76"/>
      <c r="D44" s="65"/>
      <c r="E44" s="714"/>
      <c r="F44" s="714"/>
      <c r="G44" s="714"/>
      <c r="H44" s="714"/>
      <c r="I44" s="714"/>
      <c r="J44" s="714"/>
      <c r="K44" s="714"/>
      <c r="L44" s="714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58"/>
    </row>
    <row r="45" spans="1:25" ht="14.4" hidden="1">
      <c r="A45" s="42"/>
      <c r="B45" s="77"/>
      <c r="C45" s="76"/>
      <c r="D45" s="65"/>
      <c r="E45" s="714"/>
      <c r="F45" s="714"/>
      <c r="G45" s="714"/>
      <c r="H45" s="714"/>
      <c r="I45" s="714"/>
      <c r="J45" s="714"/>
      <c r="K45" s="714"/>
      <c r="L45" s="714"/>
      <c r="M45" s="714"/>
      <c r="N45" s="714"/>
      <c r="O45" s="714"/>
      <c r="P45" s="714"/>
      <c r="Q45" s="714"/>
      <c r="R45" s="714"/>
      <c r="S45" s="714"/>
      <c r="T45" s="714"/>
      <c r="U45" s="714"/>
      <c r="V45" s="714"/>
      <c r="W45" s="714"/>
      <c r="X45" s="714"/>
      <c r="Y45" s="58"/>
    </row>
    <row r="46" spans="1:25" ht="24.05" hidden="1" customHeight="1">
      <c r="A46" s="42"/>
      <c r="B46" s="77"/>
      <c r="C46" s="76"/>
      <c r="D46" s="60"/>
      <c r="E46" s="702" t="s">
        <v>239</v>
      </c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58"/>
    </row>
    <row r="47" spans="1:25" ht="37.5" hidden="1" customHeight="1">
      <c r="A47" s="42"/>
      <c r="B47" s="77"/>
      <c r="C47" s="76"/>
      <c r="D47" s="60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58"/>
    </row>
    <row r="48" spans="1:25" ht="24.05" hidden="1" customHeight="1">
      <c r="A48" s="42"/>
      <c r="B48" s="77"/>
      <c r="C48" s="76"/>
      <c r="D48" s="60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58"/>
    </row>
    <row r="49" spans="1:25" ht="51.05" hidden="1" customHeight="1">
      <c r="A49" s="42"/>
      <c r="B49" s="77"/>
      <c r="C49" s="76"/>
      <c r="D49" s="60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58"/>
    </row>
    <row r="50" spans="1:25" ht="14.4" hidden="1">
      <c r="A50" s="42"/>
      <c r="B50" s="77"/>
      <c r="C50" s="76"/>
      <c r="D50" s="60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58"/>
    </row>
    <row r="51" spans="1:25" ht="14.4" hidden="1">
      <c r="A51" s="42"/>
      <c r="B51" s="77"/>
      <c r="C51" s="76"/>
      <c r="D51" s="60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58"/>
    </row>
    <row r="52" spans="1:25" ht="14.4" hidden="1">
      <c r="A52" s="42"/>
      <c r="B52" s="77"/>
      <c r="C52" s="76"/>
      <c r="D52" s="60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58"/>
    </row>
    <row r="53" spans="1:25" ht="14.4" hidden="1">
      <c r="A53" s="42"/>
      <c r="B53" s="77"/>
      <c r="C53" s="76"/>
      <c r="D53" s="60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58"/>
    </row>
    <row r="54" spans="1:25" ht="14.4" hidden="1">
      <c r="A54" s="42"/>
      <c r="B54" s="77"/>
      <c r="C54" s="76"/>
      <c r="D54" s="60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58"/>
    </row>
    <row r="55" spans="1:25" ht="14.4" hidden="1">
      <c r="A55" s="42"/>
      <c r="B55" s="77"/>
      <c r="C55" s="76"/>
      <c r="D55" s="60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58"/>
    </row>
    <row r="56" spans="1:25" ht="25.55" hidden="1" customHeight="1">
      <c r="A56" s="42"/>
      <c r="B56" s="77"/>
      <c r="C56" s="76"/>
      <c r="D56" s="65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58"/>
    </row>
    <row r="57" spans="1:25" ht="14.4" hidden="1">
      <c r="A57" s="42"/>
      <c r="B57" s="77"/>
      <c r="C57" s="76"/>
      <c r="D57" s="65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58"/>
    </row>
    <row r="58" spans="1:25" ht="15.05" hidden="1" customHeight="1">
      <c r="A58" s="42"/>
      <c r="B58" s="77"/>
      <c r="C58" s="76"/>
      <c r="D58" s="60"/>
      <c r="E58" s="703" t="s">
        <v>417</v>
      </c>
      <c r="F58" s="703"/>
      <c r="G58" s="703"/>
      <c r="H58" s="703"/>
      <c r="I58" s="703"/>
      <c r="J58" s="703"/>
      <c r="K58" s="703"/>
      <c r="L58" s="703"/>
      <c r="M58" s="703"/>
      <c r="N58" s="703"/>
      <c r="O58" s="703"/>
      <c r="P58" s="703"/>
      <c r="Q58" s="703"/>
      <c r="R58" s="703"/>
      <c r="S58" s="703"/>
      <c r="T58" s="703"/>
      <c r="U58" s="703"/>
      <c r="V58" s="351"/>
      <c r="W58" s="351"/>
      <c r="X58" s="351"/>
      <c r="Y58" s="58"/>
    </row>
    <row r="59" spans="1:25" ht="15.05" hidden="1" customHeight="1">
      <c r="A59" s="42"/>
      <c r="B59" s="77"/>
      <c r="C59" s="76"/>
      <c r="D59" s="60"/>
      <c r="E59" s="705"/>
      <c r="F59" s="705"/>
      <c r="G59" s="705"/>
      <c r="H59" s="700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58"/>
    </row>
    <row r="60" spans="1:25" ht="15.05" hidden="1" customHeight="1">
      <c r="A60" s="42"/>
      <c r="B60" s="77"/>
      <c r="C60" s="76"/>
      <c r="D60" s="60"/>
      <c r="E60" s="704"/>
      <c r="F60" s="704"/>
      <c r="G60" s="704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699"/>
      <c r="X60" s="699"/>
      <c r="Y60" s="58"/>
    </row>
    <row r="61" spans="1:25" ht="14.4" hidden="1">
      <c r="A61" s="42"/>
      <c r="B61" s="77"/>
      <c r="C61" s="76"/>
      <c r="D61" s="60"/>
      <c r="E61" s="69"/>
      <c r="F61" s="67"/>
      <c r="G61" s="68"/>
      <c r="H61" s="699"/>
      <c r="I61" s="699"/>
      <c r="J61" s="699"/>
      <c r="K61" s="699"/>
      <c r="L61" s="699"/>
      <c r="M61" s="699"/>
      <c r="N61" s="699"/>
      <c r="O61" s="699"/>
      <c r="P61" s="699"/>
      <c r="Q61" s="699"/>
      <c r="R61" s="699"/>
      <c r="S61" s="699"/>
      <c r="T61" s="699"/>
      <c r="U61" s="699"/>
      <c r="V61" s="699"/>
      <c r="W61" s="699"/>
      <c r="X61" s="699"/>
      <c r="Y61" s="58"/>
    </row>
    <row r="62" spans="1:25" ht="27.8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4.4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4.4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4.4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4.4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4.4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4.4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4.4" hidden="1">
      <c r="A70" s="42"/>
      <c r="B70" s="77"/>
      <c r="C70" s="76"/>
      <c r="D70" s="60"/>
      <c r="E70" s="703" t="s">
        <v>418</v>
      </c>
      <c r="F70" s="703"/>
      <c r="G70" s="703"/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703"/>
      <c r="U70" s="591"/>
      <c r="V70" s="591"/>
      <c r="W70" s="591"/>
      <c r="X70" s="591"/>
      <c r="Y70" s="58"/>
    </row>
    <row r="71" spans="1:25" ht="14.4" hidden="1">
      <c r="A71" s="42"/>
      <c r="B71" s="77"/>
      <c r="C71" s="76"/>
      <c r="D71" s="60"/>
      <c r="E71" s="703" t="s">
        <v>593</v>
      </c>
      <c r="F71" s="703"/>
      <c r="G71" s="703"/>
      <c r="H71" s="703"/>
      <c r="I71" s="703"/>
      <c r="J71" s="703"/>
      <c r="K71" s="703"/>
      <c r="L71" s="703"/>
      <c r="M71" s="703"/>
      <c r="N71" s="703"/>
      <c r="O71" s="703"/>
      <c r="P71" s="703"/>
      <c r="Q71" s="703"/>
      <c r="R71" s="703"/>
      <c r="S71" s="703"/>
      <c r="T71" s="703"/>
      <c r="U71" s="592"/>
      <c r="V71" s="592"/>
      <c r="W71" s="592"/>
      <c r="X71" s="592"/>
      <c r="Y71" s="58"/>
    </row>
    <row r="72" spans="1:25" ht="40.6" hidden="1" customHeight="1">
      <c r="A72" s="42"/>
      <c r="B72" s="77"/>
      <c r="C72" s="76"/>
      <c r="D72" s="60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8"/>
    </row>
    <row r="73" spans="1:25" ht="63" hidden="1" customHeight="1">
      <c r="A73" s="42"/>
      <c r="B73" s="77"/>
      <c r="C73" s="76"/>
      <c r="D73" s="60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8"/>
    </row>
    <row r="74" spans="1:25" ht="29.95" hidden="1" customHeight="1">
      <c r="A74" s="42"/>
      <c r="B74" s="77"/>
      <c r="C74" s="76"/>
      <c r="D74" s="60"/>
      <c r="E74" s="592"/>
      <c r="F74" s="592"/>
      <c r="G74" s="592"/>
      <c r="H74" s="592"/>
      <c r="I74" s="592"/>
      <c r="J74" s="592"/>
      <c r="K74" s="592"/>
      <c r="L74" s="592"/>
      <c r="M74" s="592"/>
      <c r="N74" s="592"/>
      <c r="O74" s="592"/>
      <c r="P74" s="592"/>
      <c r="Q74" s="592"/>
      <c r="R74" s="592"/>
      <c r="S74" s="592"/>
      <c r="T74" s="592"/>
      <c r="U74" s="592"/>
      <c r="V74" s="592"/>
      <c r="W74" s="592"/>
      <c r="X74" s="592"/>
      <c r="Y74" s="58"/>
    </row>
    <row r="75" spans="1:25" ht="29.95" hidden="1" customHeight="1">
      <c r="A75" s="42"/>
      <c r="B75" s="77"/>
      <c r="C75" s="76"/>
      <c r="D75" s="60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8"/>
    </row>
    <row r="76" spans="1:25" ht="14.4" hidden="1">
      <c r="A76" s="42"/>
      <c r="B76" s="77"/>
      <c r="C76" s="76"/>
      <c r="D76" s="60"/>
      <c r="E76" s="592"/>
      <c r="F76" s="592"/>
      <c r="G76" s="592"/>
      <c r="H76" s="592"/>
      <c r="I76" s="592"/>
      <c r="J76" s="592"/>
      <c r="K76" s="592"/>
      <c r="L76" s="592"/>
      <c r="M76" s="592"/>
      <c r="N76" s="592"/>
      <c r="O76" s="592"/>
      <c r="P76" s="592"/>
      <c r="Q76" s="592"/>
      <c r="R76" s="592"/>
      <c r="S76" s="592"/>
      <c r="T76" s="592"/>
      <c r="U76" s="592"/>
      <c r="V76" s="592"/>
      <c r="W76" s="592"/>
      <c r="X76" s="592"/>
      <c r="Y76" s="58"/>
    </row>
    <row r="77" spans="1:25" ht="14.4" hidden="1">
      <c r="A77" s="42"/>
      <c r="B77" s="77"/>
      <c r="C77" s="76"/>
      <c r="D77" s="60"/>
      <c r="E77" s="592"/>
      <c r="F77" s="592"/>
      <c r="G77" s="592"/>
      <c r="H77" s="592"/>
      <c r="I77" s="592"/>
      <c r="J77" s="592"/>
      <c r="K77" s="592"/>
      <c r="L77" s="592"/>
      <c r="M77" s="592"/>
      <c r="N77" s="592"/>
      <c r="O77" s="592"/>
      <c r="P77" s="592"/>
      <c r="Q77" s="592"/>
      <c r="R77" s="592"/>
      <c r="S77" s="592"/>
      <c r="T77" s="592"/>
      <c r="U77" s="592"/>
      <c r="V77" s="592"/>
      <c r="W77" s="592"/>
      <c r="X77" s="592"/>
      <c r="Y77" s="58"/>
    </row>
    <row r="78" spans="1:25" ht="8.1999999999999993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0.95" hidden="1" customHeight="1">
      <c r="A79" s="42"/>
      <c r="B79" s="77"/>
      <c r="C79" s="76"/>
      <c r="D79" s="60"/>
      <c r="E79" s="593"/>
      <c r="F79" s="593"/>
      <c r="G79" s="593"/>
      <c r="H79" s="593"/>
      <c r="I79" s="593"/>
      <c r="J79" s="593"/>
      <c r="K79" s="593"/>
      <c r="L79" s="593"/>
      <c r="M79" s="593"/>
      <c r="N79" s="593"/>
      <c r="O79" s="593"/>
      <c r="P79" s="593"/>
      <c r="Q79" s="593"/>
      <c r="R79" s="593"/>
      <c r="S79" s="593"/>
      <c r="T79" s="593"/>
      <c r="U79" s="593"/>
      <c r="V79" s="593"/>
      <c r="W79" s="593"/>
      <c r="X79" s="593"/>
      <c r="Y79" s="58"/>
    </row>
    <row r="80" spans="1:25" ht="14.25" hidden="1" customHeight="1">
      <c r="A80" s="42"/>
      <c r="B80" s="77"/>
      <c r="C80" s="76"/>
      <c r="D80" s="60"/>
      <c r="E80" s="594"/>
      <c r="F80" s="594"/>
      <c r="G80" s="594"/>
      <c r="H80" s="594"/>
      <c r="Y80" s="58"/>
    </row>
    <row r="81" spans="1:25" ht="14.4" hidden="1">
      <c r="A81" s="42"/>
      <c r="B81" s="77"/>
      <c r="C81" s="76"/>
      <c r="D81" s="60"/>
      <c r="E81" s="703" t="s">
        <v>417</v>
      </c>
      <c r="F81" s="703"/>
      <c r="G81" s="703"/>
      <c r="H81" s="703"/>
      <c r="I81" s="703"/>
      <c r="J81" s="703"/>
      <c r="K81" s="703"/>
      <c r="L81" s="703"/>
      <c r="M81" s="703"/>
      <c r="N81" s="703"/>
      <c r="O81" s="703"/>
      <c r="P81" s="703"/>
      <c r="Q81" s="703"/>
      <c r="R81" s="703"/>
      <c r="S81" s="703"/>
      <c r="T81" s="703"/>
      <c r="U81" s="703"/>
      <c r="V81" s="351"/>
      <c r="W81" s="351"/>
      <c r="X81" s="351"/>
      <c r="Y81" s="58"/>
    </row>
    <row r="82" spans="1:25" ht="15.05" hidden="1" customHeight="1">
      <c r="A82" s="42"/>
      <c r="B82" s="77"/>
      <c r="C82" s="76"/>
      <c r="D82" s="60"/>
      <c r="E82" s="704"/>
      <c r="F82" s="704"/>
      <c r="G82" s="704"/>
      <c r="H82" s="700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58"/>
    </row>
    <row r="83" spans="1:25" ht="15.05" hidden="1" customHeight="1">
      <c r="A83" s="42"/>
      <c r="B83" s="77"/>
      <c r="C83" s="76"/>
      <c r="D83" s="60"/>
      <c r="Y83" s="58"/>
    </row>
    <row r="84" spans="1:25" ht="15.05" hidden="1" customHeight="1">
      <c r="A84" s="42"/>
      <c r="B84" s="77"/>
      <c r="C84" s="76"/>
      <c r="D84" s="60"/>
      <c r="E84" s="69"/>
      <c r="F84" s="67"/>
      <c r="G84" s="68"/>
      <c r="H84" s="699"/>
      <c r="I84" s="699"/>
      <c r="J84" s="699"/>
      <c r="K84" s="699"/>
      <c r="L84" s="699"/>
      <c r="M84" s="699"/>
      <c r="N84" s="699"/>
      <c r="O84" s="699"/>
      <c r="P84" s="699"/>
      <c r="Q84" s="699"/>
      <c r="R84" s="699"/>
      <c r="S84" s="699"/>
      <c r="T84" s="699"/>
      <c r="U84" s="699"/>
      <c r="V84" s="699"/>
      <c r="W84" s="699"/>
      <c r="X84" s="699"/>
      <c r="Y84" s="58"/>
    </row>
    <row r="85" spans="1:25" ht="14.4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4.4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4.4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4.4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4.4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4.4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4.4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4.4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4.4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4.4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4.4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4.4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5" hidden="1" customHeight="1">
      <c r="A98" s="42"/>
      <c r="B98" s="77"/>
      <c r="C98" s="76"/>
      <c r="D98" s="60"/>
      <c r="E98" s="707" t="s">
        <v>238</v>
      </c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  <c r="W98" s="707"/>
      <c r="X98" s="707"/>
      <c r="Y98" s="58"/>
    </row>
    <row r="99" spans="1:27" ht="15.0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.05" hidden="1" customHeight="1">
      <c r="A100" s="42"/>
      <c r="B100" s="77"/>
      <c r="C100" s="76"/>
      <c r="D100" s="60"/>
      <c r="E100" s="63"/>
      <c r="F100" s="706" t="s">
        <v>237</v>
      </c>
      <c r="G100" s="706"/>
      <c r="H100" s="706"/>
      <c r="I100" s="706"/>
      <c r="J100" s="706"/>
      <c r="K100" s="706"/>
      <c r="L100" s="706"/>
      <c r="M100" s="706"/>
      <c r="N100" s="706"/>
      <c r="O100" s="706"/>
      <c r="P100" s="706"/>
      <c r="Q100" s="706"/>
      <c r="R100" s="706"/>
      <c r="S100" s="706"/>
      <c r="T100" s="61"/>
      <c r="U100" s="59"/>
      <c r="V100" s="59"/>
      <c r="W100" s="59"/>
      <c r="X100" s="59"/>
      <c r="Y100" s="58"/>
      <c r="AA100" s="78" t="s">
        <v>235</v>
      </c>
    </row>
    <row r="101" spans="1:27" ht="15.0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4.4" hidden="1">
      <c r="A102" s="42"/>
      <c r="B102" s="77"/>
      <c r="C102" s="76"/>
      <c r="D102" s="60"/>
      <c r="E102" s="59"/>
      <c r="F102" s="706" t="s">
        <v>236</v>
      </c>
      <c r="G102" s="706"/>
      <c r="H102" s="706"/>
      <c r="I102" s="706"/>
      <c r="J102" s="706"/>
      <c r="K102" s="706"/>
      <c r="L102" s="706"/>
      <c r="M102" s="706"/>
      <c r="N102" s="706"/>
      <c r="O102" s="706"/>
      <c r="P102" s="706"/>
      <c r="Q102" s="706"/>
      <c r="R102" s="706"/>
      <c r="S102" s="706"/>
      <c r="T102" s="706"/>
      <c r="U102" s="706"/>
      <c r="V102" s="706"/>
      <c r="W102" s="706"/>
      <c r="X102" s="706"/>
      <c r="Y102" s="58"/>
    </row>
    <row r="103" spans="1:27" ht="14.4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4.4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4.4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4.4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4.4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4.4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4.4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4.4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29.95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6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.0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 link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oleObject progId="Word.Document.8" shapeId="19353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7"/>
  <sheetViews>
    <sheetView showGridLines="0" zoomScaleNormal="100" workbookViewId="0"/>
  </sheetViews>
  <sheetFormatPr defaultColWidth="9.125" defaultRowHeight="11.8"/>
  <cols>
    <col min="1" max="1" width="30.75" style="11" customWidth="1"/>
    <col min="2" max="2" width="80.75" style="11" customWidth="1"/>
    <col min="3" max="3" width="30.75" style="11" customWidth="1"/>
    <col min="4" max="16384" width="9.125" style="10"/>
  </cols>
  <sheetData>
    <row r="1" spans="1:4" ht="24.05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9">
        <v>44677.677627314813</v>
      </c>
      <c r="B2" s="11" t="s">
        <v>695</v>
      </c>
      <c r="C2" s="11" t="s">
        <v>464</v>
      </c>
    </row>
    <row r="3" spans="1:4">
      <c r="A3" s="689">
        <v>44677.67765046296</v>
      </c>
      <c r="B3" s="11" t="s">
        <v>696</v>
      </c>
      <c r="C3" s="11" t="s">
        <v>464</v>
      </c>
    </row>
    <row r="4" spans="1:4">
      <c r="A4" s="689">
        <v>44677.67769675926</v>
      </c>
      <c r="B4" s="11" t="s">
        <v>695</v>
      </c>
      <c r="C4" s="11" t="s">
        <v>464</v>
      </c>
    </row>
    <row r="5" spans="1:4">
      <c r="A5" s="689">
        <v>44677.677708333336</v>
      </c>
      <c r="B5" s="11" t="s">
        <v>696</v>
      </c>
      <c r="C5" s="11" t="s">
        <v>464</v>
      </c>
    </row>
    <row r="6" spans="1:4">
      <c r="A6" s="689">
        <v>44677.678229166668</v>
      </c>
      <c r="B6" s="11" t="s">
        <v>695</v>
      </c>
      <c r="C6" s="11" t="s">
        <v>464</v>
      </c>
    </row>
    <row r="7" spans="1:4">
      <c r="A7" s="689">
        <v>44677.678252314814</v>
      </c>
      <c r="B7" s="11" t="s">
        <v>696</v>
      </c>
      <c r="C7" s="11" t="s">
        <v>464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>
    <tabColor rgb="FFCCCCFF"/>
  </sheetPr>
  <dimension ref="A1:L52"/>
  <sheetViews>
    <sheetView showGridLines="0" tabSelected="1" topLeftCell="D10" zoomScaleNormal="100" workbookViewId="0">
      <selection activeCell="F42" sqref="F42"/>
    </sheetView>
  </sheetViews>
  <sheetFormatPr defaultColWidth="9.125" defaultRowHeight="11.8"/>
  <cols>
    <col min="1" max="1" width="10.75" style="286" hidden="1" customWidth="1"/>
    <col min="2" max="2" width="10.75" style="90" hidden="1" customWidth="1"/>
    <col min="3" max="3" width="3.75" style="18" hidden="1" customWidth="1"/>
    <col min="4" max="4" width="1.75" style="21" customWidth="1"/>
    <col min="5" max="5" width="55.25" style="21" customWidth="1"/>
    <col min="6" max="6" width="50.75" style="21" customWidth="1"/>
    <col min="7" max="7" width="3.75" style="20" customWidth="1"/>
    <col min="8" max="8" width="9.125" style="21"/>
    <col min="9" max="9" width="9.125" style="54"/>
    <col min="10" max="10" width="30" style="21" customWidth="1"/>
    <col min="11" max="16384" width="9.125" style="21"/>
  </cols>
  <sheetData>
    <row r="1" spans="1:12" s="508" customFormat="1" ht="2.95" customHeight="1">
      <c r="A1" s="506"/>
      <c r="B1" s="507"/>
      <c r="F1" s="508">
        <v>26454467</v>
      </c>
      <c r="G1" s="509"/>
      <c r="I1" s="509"/>
    </row>
    <row r="2" spans="1:12" s="17" customFormat="1" ht="14.4">
      <c r="A2" s="285"/>
      <c r="B2" s="90"/>
      <c r="E2" s="514" t="str">
        <f>"Код шаблона: " &amp; GetCode()</f>
        <v>Код шаблона: FAS.JKH.OPEN.INFO.REQUEST.VO</v>
      </c>
      <c r="F2" s="584"/>
      <c r="G2" s="513"/>
      <c r="H2" s="513"/>
      <c r="I2" s="513"/>
      <c r="J2" s="513"/>
      <c r="K2" s="513"/>
      <c r="L2" s="513"/>
    </row>
    <row r="3" spans="1:12" ht="14.4">
      <c r="E3" s="515" t="str">
        <f>"Версия " &amp; GetVersion()</f>
        <v>Версия 1.0.2</v>
      </c>
      <c r="F3" s="584"/>
      <c r="G3" s="42"/>
      <c r="H3" s="42"/>
      <c r="I3" s="42"/>
      <c r="J3" s="42"/>
      <c r="K3" s="42"/>
      <c r="L3" s="381"/>
    </row>
    <row r="4" spans="1:12" s="493" customFormat="1" ht="5.9">
      <c r="A4" s="487"/>
      <c r="B4" s="488"/>
      <c r="C4" s="489"/>
      <c r="D4" s="490"/>
      <c r="E4" s="510"/>
      <c r="F4" s="511"/>
      <c r="G4" s="512"/>
      <c r="I4" s="494"/>
    </row>
    <row r="5" spans="1:12" ht="47.95" customHeight="1">
      <c r="D5" s="22"/>
      <c r="E5" s="719" t="s">
        <v>641</v>
      </c>
      <c r="F5" s="720"/>
      <c r="G5" s="574"/>
      <c r="J5" s="423"/>
    </row>
    <row r="6" spans="1:12" s="493" customFormat="1" ht="5.9">
      <c r="A6" s="487"/>
      <c r="B6" s="488"/>
      <c r="C6" s="489"/>
      <c r="D6" s="490"/>
      <c r="E6" s="495"/>
      <c r="F6" s="496"/>
      <c r="G6" s="497"/>
      <c r="I6" s="494"/>
    </row>
    <row r="7" spans="1:12" ht="27.5">
      <c r="D7" s="22"/>
      <c r="E7" s="23" t="s">
        <v>55</v>
      </c>
      <c r="F7" s="450" t="s">
        <v>106</v>
      </c>
      <c r="G7" s="505"/>
    </row>
    <row r="8" spans="1:12" s="493" customFormat="1" ht="5.9">
      <c r="A8" s="487"/>
      <c r="B8" s="488"/>
      <c r="C8" s="489"/>
      <c r="D8" s="490"/>
      <c r="E8" s="491"/>
      <c r="F8" s="492"/>
      <c r="G8" s="490"/>
      <c r="I8" s="494"/>
    </row>
    <row r="9" spans="1:12" ht="27.5">
      <c r="D9" s="22"/>
      <c r="E9" s="23" t="s">
        <v>480</v>
      </c>
      <c r="F9" s="469" t="s">
        <v>88</v>
      </c>
      <c r="G9" s="504"/>
    </row>
    <row r="10" spans="1:12" s="493" customFormat="1" ht="5.9">
      <c r="A10" s="498"/>
      <c r="B10" s="488"/>
      <c r="C10" s="489"/>
      <c r="D10" s="499"/>
      <c r="E10" s="495"/>
      <c r="F10" s="500"/>
      <c r="G10" s="501"/>
      <c r="I10" s="494"/>
    </row>
    <row r="11" spans="1:12" ht="27.5">
      <c r="A11" s="288"/>
      <c r="D11" s="22"/>
      <c r="E11" s="81" t="s">
        <v>478</v>
      </c>
      <c r="F11" s="690" t="s">
        <v>1027</v>
      </c>
      <c r="G11" s="502"/>
    </row>
    <row r="12" spans="1:12" ht="27.5">
      <c r="D12" s="22"/>
      <c r="E12" s="81" t="s">
        <v>479</v>
      </c>
      <c r="F12" s="690" t="s">
        <v>1028</v>
      </c>
      <c r="G12" s="504"/>
    </row>
    <row r="13" spans="1:12" s="493" customFormat="1" ht="5.9">
      <c r="A13" s="498"/>
      <c r="B13" s="488"/>
      <c r="C13" s="489"/>
      <c r="D13" s="499"/>
      <c r="E13" s="495"/>
      <c r="F13" s="500"/>
      <c r="G13" s="501"/>
      <c r="I13" s="494"/>
    </row>
    <row r="14" spans="1:12" ht="27.5">
      <c r="D14" s="22"/>
      <c r="E14" s="81" t="s">
        <v>372</v>
      </c>
      <c r="F14" s="663" t="s">
        <v>45</v>
      </c>
      <c r="G14" s="504"/>
    </row>
    <row r="15" spans="1:12" ht="27.5" hidden="1">
      <c r="D15" s="22"/>
      <c r="E15" s="81" t="s">
        <v>301</v>
      </c>
      <c r="F15" s="672" t="s">
        <v>697</v>
      </c>
      <c r="G15" s="504"/>
    </row>
    <row r="16" spans="1:12" ht="27.5" hidden="1">
      <c r="D16" s="22"/>
      <c r="E16" s="81" t="s">
        <v>633</v>
      </c>
      <c r="F16" s="673"/>
      <c r="G16" s="504"/>
    </row>
    <row r="17" spans="1:11" ht="19.649999999999999">
      <c r="D17" s="22"/>
      <c r="E17" s="23"/>
      <c r="F17" s="648" t="s">
        <v>686</v>
      </c>
      <c r="G17" s="19"/>
    </row>
    <row r="18" spans="1:11" s="617" customFormat="1" ht="4.5999999999999996" hidden="1">
      <c r="A18" s="616"/>
      <c r="B18" s="616"/>
      <c r="D18" s="618"/>
      <c r="E18" s="615"/>
      <c r="F18" s="619"/>
      <c r="G18" s="618"/>
      <c r="I18" s="620"/>
    </row>
    <row r="19" spans="1:11" ht="27.5">
      <c r="D19" s="22"/>
      <c r="E19" s="81" t="s">
        <v>620</v>
      </c>
      <c r="F19" s="664" t="s">
        <v>1544</v>
      </c>
      <c r="G19" s="504"/>
    </row>
    <row r="20" spans="1:11" ht="27.5">
      <c r="D20" s="22"/>
      <c r="E20" s="81" t="s">
        <v>621</v>
      </c>
      <c r="F20" s="663" t="s">
        <v>1545</v>
      </c>
      <c r="G20" s="504"/>
    </row>
    <row r="21" spans="1:11" s="617" customFormat="1" ht="4.5999999999999996" hidden="1">
      <c r="A21" s="616"/>
      <c r="B21" s="616"/>
      <c r="D21" s="618"/>
      <c r="E21" s="615"/>
      <c r="F21" s="640"/>
      <c r="G21" s="618"/>
      <c r="I21" s="620"/>
    </row>
    <row r="22" spans="1:11" s="643" customFormat="1" ht="19.649999999999999" hidden="1">
      <c r="A22" s="646"/>
      <c r="B22" s="90"/>
      <c r="C22" s="641"/>
      <c r="D22" s="644"/>
      <c r="E22" s="645"/>
      <c r="F22" s="649" t="s">
        <v>687</v>
      </c>
      <c r="G22" s="642"/>
      <c r="I22" s="54"/>
    </row>
    <row r="23" spans="1:11" s="617" customFormat="1" ht="4.5999999999999996" hidden="1">
      <c r="A23" s="616"/>
      <c r="B23" s="616"/>
      <c r="D23" s="618"/>
      <c r="E23" s="615"/>
      <c r="F23" s="619"/>
      <c r="G23" s="618"/>
      <c r="I23" s="620"/>
    </row>
    <row r="24" spans="1:11" s="643" customFormat="1" ht="27.5" hidden="1">
      <c r="A24" s="646"/>
      <c r="B24" s="90"/>
      <c r="C24" s="641"/>
      <c r="D24" s="644"/>
      <c r="E24" s="650" t="s">
        <v>688</v>
      </c>
      <c r="F24" s="673"/>
      <c r="G24" s="647"/>
      <c r="I24" s="54"/>
    </row>
    <row r="25" spans="1:11" s="643" customFormat="1" ht="27.5" hidden="1">
      <c r="A25" s="646"/>
      <c r="B25" s="90"/>
      <c r="C25" s="641"/>
      <c r="D25" s="644"/>
      <c r="E25" s="650" t="s">
        <v>689</v>
      </c>
      <c r="F25" s="452"/>
      <c r="G25" s="647"/>
      <c r="I25" s="54"/>
    </row>
    <row r="26" spans="1:11" s="617" customFormat="1" ht="4.5999999999999996" hidden="1">
      <c r="A26" s="616"/>
      <c r="B26" s="616"/>
      <c r="D26" s="618"/>
      <c r="E26" s="615"/>
      <c r="F26" s="640"/>
      <c r="G26" s="618"/>
      <c r="I26" s="620"/>
    </row>
    <row r="27" spans="1:11" s="493" customFormat="1" ht="35.200000000000003" customHeight="1">
      <c r="A27" s="498"/>
      <c r="B27" s="488"/>
      <c r="C27" s="489"/>
      <c r="D27" s="499"/>
      <c r="E27" s="495"/>
      <c r="F27" s="500"/>
      <c r="G27" s="501"/>
      <c r="I27" s="494"/>
    </row>
    <row r="28" spans="1:11" ht="27.5">
      <c r="D28" s="22"/>
      <c r="E28" s="81" t="s">
        <v>173</v>
      </c>
      <c r="F28" s="469" t="s">
        <v>88</v>
      </c>
      <c r="G28" s="504"/>
    </row>
    <row r="29" spans="1:11" ht="27.5">
      <c r="C29" s="26"/>
      <c r="D29" s="27"/>
      <c r="E29" s="28" t="s">
        <v>82</v>
      </c>
      <c r="F29" s="451" t="s">
        <v>1054</v>
      </c>
      <c r="G29" s="503"/>
      <c r="K29" s="21" t="s">
        <v>626</v>
      </c>
    </row>
    <row r="30" spans="1:11" ht="27.5" hidden="1">
      <c r="C30" s="26"/>
      <c r="D30" s="27"/>
      <c r="E30" s="51" t="s">
        <v>206</v>
      </c>
      <c r="F30" s="452"/>
      <c r="G30" s="503"/>
    </row>
    <row r="31" spans="1:11" ht="27.5">
      <c r="C31" s="26"/>
      <c r="D31" s="27"/>
      <c r="E31" s="28" t="s">
        <v>56</v>
      </c>
      <c r="F31" s="451" t="s">
        <v>1055</v>
      </c>
      <c r="G31" s="503"/>
    </row>
    <row r="32" spans="1:11" ht="27.5">
      <c r="C32" s="26"/>
      <c r="D32" s="27"/>
      <c r="E32" s="28" t="s">
        <v>57</v>
      </c>
      <c r="F32" s="451" t="s">
        <v>1051</v>
      </c>
      <c r="G32" s="503"/>
      <c r="H32" s="29"/>
    </row>
    <row r="33" spans="1:9" s="493" customFormat="1" ht="5.9">
      <c r="A33" s="498"/>
      <c r="B33" s="488"/>
      <c r="C33" s="489"/>
      <c r="D33" s="499"/>
      <c r="E33" s="495"/>
      <c r="F33" s="500"/>
      <c r="G33" s="501"/>
      <c r="I33" s="494"/>
    </row>
    <row r="34" spans="1:9" ht="27.5">
      <c r="A34" s="287"/>
      <c r="D34" s="24"/>
      <c r="E34" s="81" t="s">
        <v>246</v>
      </c>
      <c r="F34" s="665" t="s">
        <v>207</v>
      </c>
      <c r="G34" s="502"/>
    </row>
    <row r="35" spans="1:9" s="493" customFormat="1" ht="5.9" hidden="1">
      <c r="A35" s="487"/>
      <c r="B35" s="488"/>
      <c r="C35" s="489"/>
      <c r="D35" s="490"/>
      <c r="E35" s="491"/>
      <c r="F35" s="492"/>
      <c r="G35" s="490"/>
      <c r="I35" s="494"/>
    </row>
    <row r="36" spans="1:9" s="631" customFormat="1" ht="4.5999999999999996" hidden="1">
      <c r="A36" s="626"/>
      <c r="B36" s="507"/>
      <c r="C36" s="627"/>
      <c r="D36" s="628"/>
      <c r="E36" s="629"/>
      <c r="F36" s="630"/>
      <c r="G36" s="628"/>
      <c r="I36" s="509"/>
    </row>
    <row r="37" spans="1:9" s="493" customFormat="1" ht="5.9">
      <c r="A37" s="498"/>
      <c r="B37" s="488"/>
      <c r="C37" s="489"/>
      <c r="D37" s="499"/>
      <c r="E37" s="495"/>
      <c r="F37" s="500"/>
      <c r="G37" s="501"/>
      <c r="I37" s="494"/>
    </row>
    <row r="38" spans="1:9" ht="27.5">
      <c r="A38" s="289"/>
      <c r="B38" s="92"/>
      <c r="D38" s="31"/>
      <c r="E38" s="30" t="s">
        <v>552</v>
      </c>
      <c r="F38" s="663" t="s">
        <v>1546</v>
      </c>
      <c r="G38" s="502"/>
    </row>
    <row r="39" spans="1:9" ht="27.5">
      <c r="A39" s="289"/>
      <c r="B39" s="92"/>
      <c r="D39" s="31"/>
      <c r="E39" s="40" t="s">
        <v>553</v>
      </c>
      <c r="F39" s="663" t="s">
        <v>1547</v>
      </c>
      <c r="G39" s="502"/>
    </row>
    <row r="40" spans="1:9" ht="19.649999999999999">
      <c r="D40" s="22"/>
      <c r="E40" s="23"/>
      <c r="F40" s="587" t="s">
        <v>585</v>
      </c>
      <c r="G40" s="19"/>
    </row>
    <row r="41" spans="1:9" ht="27.5">
      <c r="A41" s="289"/>
      <c r="D41" s="19"/>
      <c r="E41" s="585" t="s">
        <v>90</v>
      </c>
      <c r="F41" s="667" t="s">
        <v>1548</v>
      </c>
      <c r="G41" s="502"/>
    </row>
    <row r="42" spans="1:9" ht="27.5">
      <c r="A42" s="289"/>
      <c r="B42" s="92"/>
      <c r="D42" s="31"/>
      <c r="E42" s="585" t="s">
        <v>91</v>
      </c>
      <c r="F42" s="667" t="s">
        <v>1549</v>
      </c>
      <c r="G42" s="502"/>
    </row>
    <row r="43" spans="1:9" ht="27.5">
      <c r="A43" s="289"/>
      <c r="B43" s="92"/>
      <c r="D43" s="31"/>
      <c r="E43" s="585" t="s">
        <v>586</v>
      </c>
      <c r="F43" s="667" t="s">
        <v>1551</v>
      </c>
      <c r="G43" s="502"/>
    </row>
    <row r="44" spans="1:9" ht="27.5">
      <c r="D44" s="22"/>
      <c r="E44" s="586" t="s">
        <v>587</v>
      </c>
      <c r="F44" s="667" t="s">
        <v>1550</v>
      </c>
      <c r="G44" s="504"/>
    </row>
    <row r="45" spans="1:9" ht="20.149999999999999" customHeight="1">
      <c r="A45" s="289"/>
      <c r="D45" s="19"/>
      <c r="F45" s="205"/>
      <c r="G45" s="25"/>
    </row>
    <row r="46" spans="1:9" ht="19.649999999999999">
      <c r="A46" s="289"/>
      <c r="B46" s="92"/>
      <c r="D46" s="31"/>
      <c r="E46" s="30"/>
      <c r="F46" s="206"/>
      <c r="G46" s="25"/>
    </row>
    <row r="47" spans="1:9" ht="19.649999999999999">
      <c r="A47" s="289"/>
      <c r="B47" s="92"/>
      <c r="D47" s="31"/>
      <c r="E47" s="30"/>
      <c r="F47" s="206"/>
      <c r="G47" s="25"/>
    </row>
    <row r="48" spans="1:9" ht="19.649999999999999">
      <c r="A48" s="289"/>
      <c r="B48" s="92"/>
      <c r="D48" s="31"/>
      <c r="E48" s="40"/>
      <c r="F48" s="206"/>
      <c r="G48" s="25"/>
    </row>
    <row r="49" spans="1:9" ht="19.649999999999999">
      <c r="A49" s="289"/>
      <c r="B49" s="92"/>
      <c r="D49" s="31"/>
      <c r="E49" s="30"/>
      <c r="F49" s="206"/>
      <c r="G49" s="25"/>
    </row>
    <row r="52" spans="1:9">
      <c r="E52" s="721"/>
      <c r="F52" s="721"/>
      <c r="G52" s="721"/>
      <c r="H52" s="721"/>
      <c r="I52" s="721"/>
    </row>
  </sheetData>
  <sheetProtection password="FA9C" sheet="1" objects="1" scenarios="1" formatColumns="0" formatRows="0"/>
  <dataConsolidate leftLabels="1"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tabColor rgb="FFCCCCFF"/>
    <pageSetUpPr fitToPage="1"/>
  </sheetPr>
  <dimension ref="A1:IV20"/>
  <sheetViews>
    <sheetView showGridLines="0" topLeftCell="C3" zoomScaleNormal="100" workbookViewId="0">
      <selection activeCell="H13" sqref="H13:H15"/>
    </sheetView>
  </sheetViews>
  <sheetFormatPr defaultColWidth="9.125" defaultRowHeight="14.4"/>
  <cols>
    <col min="1" max="1" width="9.125" style="129" hidden="1" customWidth="1"/>
    <col min="2" max="2" width="9.125" style="34" hidden="1" customWidth="1"/>
    <col min="3" max="3" width="3.75" style="352" customWidth="1"/>
    <col min="4" max="4" width="6.25" style="34" customWidth="1"/>
    <col min="5" max="5" width="46.375" style="34" customWidth="1"/>
    <col min="6" max="6" width="3.75" style="34" customWidth="1"/>
    <col min="7" max="7" width="5.75" style="34" customWidth="1"/>
    <col min="8" max="8" width="41.375" style="34" bestFit="1" customWidth="1"/>
    <col min="9" max="9" width="3.75" style="34" customWidth="1"/>
    <col min="10" max="10" width="5.75" style="34" customWidth="1"/>
    <col min="11" max="11" width="32.625" style="34" customWidth="1"/>
    <col min="12" max="12" width="14.875" style="34" customWidth="1"/>
    <col min="13" max="13" width="3.75" style="312" hidden="1" customWidth="1"/>
    <col min="14" max="16" width="9.125" style="312" hidden="1" customWidth="1"/>
    <col min="17" max="17" width="25.75" style="481" hidden="1" customWidth="1"/>
    <col min="18" max="18" width="14.375" style="312" hidden="1" customWidth="1"/>
    <col min="19" max="22" width="9.125" style="477"/>
    <col min="23" max="16384" width="9.125" style="34"/>
  </cols>
  <sheetData>
    <row r="1" spans="1:256" s="293" customFormat="1" ht="16.55" hidden="1" customHeight="1">
      <c r="C1" s="472"/>
      <c r="H1" s="472"/>
      <c r="I1" s="472"/>
      <c r="J1" s="472"/>
      <c r="K1" s="472" t="s">
        <v>521</v>
      </c>
      <c r="L1" s="482" t="s">
        <v>423</v>
      </c>
      <c r="M1" s="517" t="s">
        <v>520</v>
      </c>
      <c r="N1" s="517"/>
      <c r="O1" s="517"/>
      <c r="P1" s="517"/>
      <c r="Q1" s="518"/>
      <c r="R1" s="517"/>
      <c r="S1" s="517"/>
      <c r="T1" s="517"/>
      <c r="U1" s="517"/>
      <c r="V1" s="517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  <c r="CE1" s="482"/>
      <c r="CF1" s="482"/>
      <c r="CG1" s="482"/>
      <c r="CH1" s="482"/>
      <c r="CI1" s="482"/>
      <c r="CJ1" s="482"/>
      <c r="CK1" s="482"/>
      <c r="CL1" s="482"/>
      <c r="CM1" s="482"/>
      <c r="CN1" s="482"/>
      <c r="CO1" s="482"/>
      <c r="CP1" s="482"/>
      <c r="CQ1" s="482"/>
      <c r="CR1" s="482"/>
      <c r="CS1" s="482"/>
      <c r="CT1" s="482"/>
      <c r="CU1" s="482"/>
      <c r="CV1" s="482"/>
      <c r="CW1" s="482"/>
      <c r="CX1" s="482"/>
      <c r="CY1" s="482"/>
      <c r="CZ1" s="482"/>
      <c r="DA1" s="482"/>
      <c r="DB1" s="482"/>
      <c r="DC1" s="482"/>
      <c r="DD1" s="482"/>
      <c r="DE1" s="482"/>
      <c r="DF1" s="482"/>
      <c r="DG1" s="482"/>
      <c r="DH1" s="482"/>
      <c r="DI1" s="482"/>
      <c r="DJ1" s="482"/>
      <c r="DK1" s="482"/>
      <c r="DL1" s="482"/>
      <c r="DM1" s="482"/>
      <c r="DN1" s="482"/>
      <c r="DO1" s="482"/>
      <c r="DP1" s="482"/>
      <c r="DQ1" s="482"/>
      <c r="DR1" s="482"/>
      <c r="DS1" s="482"/>
      <c r="DT1" s="482"/>
      <c r="DU1" s="482"/>
      <c r="DV1" s="482"/>
      <c r="DW1" s="482"/>
      <c r="DX1" s="482"/>
      <c r="DY1" s="482"/>
      <c r="DZ1" s="482"/>
      <c r="EA1" s="482"/>
      <c r="EB1" s="482"/>
      <c r="EC1" s="482"/>
      <c r="ED1" s="482"/>
      <c r="EE1" s="482"/>
      <c r="EF1" s="482"/>
      <c r="EG1" s="482"/>
      <c r="EH1" s="482"/>
      <c r="EI1" s="482"/>
      <c r="EJ1" s="482"/>
      <c r="EK1" s="482"/>
      <c r="EL1" s="482"/>
      <c r="EM1" s="482"/>
      <c r="EN1" s="482"/>
      <c r="EO1" s="482"/>
      <c r="EP1" s="482"/>
      <c r="EQ1" s="482"/>
      <c r="ER1" s="482"/>
      <c r="ES1" s="482"/>
      <c r="ET1" s="482"/>
      <c r="EU1" s="482"/>
      <c r="EV1" s="482"/>
      <c r="EW1" s="482"/>
      <c r="EX1" s="482"/>
      <c r="EY1" s="482"/>
      <c r="EZ1" s="482"/>
      <c r="FA1" s="482"/>
      <c r="FB1" s="482"/>
      <c r="FC1" s="482"/>
      <c r="FD1" s="482"/>
      <c r="FE1" s="482"/>
      <c r="FF1" s="482"/>
      <c r="FG1" s="482"/>
      <c r="FH1" s="482"/>
      <c r="FI1" s="482"/>
      <c r="FJ1" s="482"/>
      <c r="FK1" s="482"/>
      <c r="FL1" s="482"/>
      <c r="FM1" s="482"/>
      <c r="FN1" s="482"/>
      <c r="FO1" s="482"/>
      <c r="FP1" s="482"/>
      <c r="FQ1" s="482"/>
      <c r="FR1" s="482"/>
      <c r="FS1" s="482"/>
      <c r="FT1" s="482"/>
      <c r="FU1" s="482"/>
      <c r="FV1" s="482"/>
      <c r="FW1" s="482"/>
      <c r="FX1" s="482"/>
      <c r="FY1" s="482"/>
      <c r="FZ1" s="482"/>
      <c r="GA1" s="482"/>
      <c r="GB1" s="482"/>
      <c r="GC1" s="482"/>
      <c r="GD1" s="482"/>
      <c r="GE1" s="482"/>
      <c r="GF1" s="482"/>
      <c r="GG1" s="482"/>
      <c r="GH1" s="482"/>
      <c r="GI1" s="482"/>
      <c r="GJ1" s="482"/>
      <c r="GK1" s="482"/>
      <c r="GL1" s="482"/>
      <c r="GM1" s="482"/>
      <c r="GN1" s="482"/>
      <c r="GO1" s="482"/>
      <c r="GP1" s="482"/>
      <c r="GQ1" s="482"/>
      <c r="GR1" s="482"/>
      <c r="GS1" s="482"/>
      <c r="GT1" s="482"/>
      <c r="GU1" s="482"/>
      <c r="GV1" s="482"/>
      <c r="GW1" s="482"/>
      <c r="GX1" s="482"/>
      <c r="GY1" s="482"/>
      <c r="GZ1" s="482"/>
      <c r="HA1" s="482"/>
      <c r="HB1" s="482"/>
      <c r="HC1" s="482"/>
      <c r="HD1" s="482"/>
      <c r="HE1" s="482"/>
      <c r="HF1" s="482"/>
      <c r="HG1" s="482"/>
      <c r="HH1" s="482"/>
      <c r="HI1" s="482"/>
      <c r="HJ1" s="482"/>
      <c r="HK1" s="482"/>
      <c r="HL1" s="482"/>
      <c r="HM1" s="482"/>
      <c r="HN1" s="482"/>
      <c r="HO1" s="482"/>
      <c r="HP1" s="482"/>
      <c r="HQ1" s="482"/>
      <c r="HR1" s="482"/>
      <c r="HS1" s="482"/>
      <c r="HT1" s="482"/>
      <c r="HU1" s="482"/>
      <c r="HV1" s="482"/>
      <c r="HW1" s="482"/>
      <c r="HX1" s="482"/>
      <c r="HY1" s="482"/>
      <c r="HZ1" s="482"/>
      <c r="IA1" s="482"/>
      <c r="IB1" s="482"/>
      <c r="IC1" s="482"/>
      <c r="ID1" s="482"/>
      <c r="IE1" s="482"/>
      <c r="IF1" s="482"/>
      <c r="IG1" s="482"/>
      <c r="IH1" s="482"/>
      <c r="II1" s="482"/>
      <c r="IJ1" s="482"/>
      <c r="IK1" s="482"/>
      <c r="IL1" s="482"/>
      <c r="IM1" s="482"/>
      <c r="IN1" s="482"/>
      <c r="IO1" s="482"/>
      <c r="IP1" s="482"/>
      <c r="IQ1" s="482"/>
      <c r="IR1" s="482"/>
      <c r="IS1" s="482"/>
      <c r="IT1" s="482"/>
      <c r="IU1" s="482"/>
      <c r="IV1" s="482"/>
    </row>
    <row r="2" spans="1:256" s="486" customFormat="1" ht="16.55" hidden="1" customHeight="1">
      <c r="A2" s="483"/>
      <c r="B2" s="483"/>
      <c r="C2" s="484"/>
      <c r="D2" s="483"/>
      <c r="E2" s="483"/>
      <c r="F2" s="483"/>
      <c r="G2" s="483"/>
      <c r="H2" s="483"/>
      <c r="I2" s="483"/>
      <c r="J2" s="483"/>
      <c r="K2" s="483"/>
      <c r="L2" s="483"/>
      <c r="M2" s="517"/>
      <c r="N2" s="517"/>
      <c r="O2" s="517"/>
      <c r="P2" s="517"/>
      <c r="Q2" s="518"/>
      <c r="R2" s="517"/>
      <c r="S2" s="485"/>
      <c r="T2" s="485"/>
      <c r="U2" s="485"/>
      <c r="V2" s="485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Q2" s="484"/>
      <c r="AR2" s="484"/>
      <c r="AS2" s="484"/>
      <c r="AT2" s="484"/>
      <c r="AU2" s="484"/>
      <c r="AV2" s="484"/>
      <c r="AW2" s="484"/>
      <c r="AX2" s="484"/>
      <c r="AY2" s="484"/>
      <c r="AZ2" s="484"/>
      <c r="BA2" s="484"/>
      <c r="BB2" s="484"/>
      <c r="BC2" s="484"/>
      <c r="BD2" s="484"/>
      <c r="BE2" s="484"/>
      <c r="BF2" s="484"/>
      <c r="BG2" s="484"/>
      <c r="BH2" s="484"/>
      <c r="BI2" s="484"/>
      <c r="BJ2" s="484"/>
      <c r="BK2" s="484"/>
      <c r="BL2" s="484"/>
      <c r="BM2" s="484"/>
      <c r="BN2" s="484"/>
      <c r="BO2" s="484"/>
      <c r="BP2" s="484"/>
      <c r="BQ2" s="484"/>
      <c r="BR2" s="484"/>
      <c r="BS2" s="484"/>
      <c r="BT2" s="484"/>
      <c r="BU2" s="484"/>
      <c r="BV2" s="484"/>
      <c r="BW2" s="484"/>
      <c r="BX2" s="484"/>
      <c r="BY2" s="484"/>
      <c r="BZ2" s="484"/>
      <c r="CA2" s="484"/>
      <c r="CB2" s="484"/>
      <c r="CC2" s="484"/>
      <c r="CD2" s="484"/>
      <c r="CE2" s="484"/>
      <c r="CF2" s="484"/>
      <c r="CG2" s="484"/>
      <c r="CH2" s="484"/>
      <c r="CI2" s="484"/>
      <c r="CJ2" s="484"/>
      <c r="CK2" s="484"/>
      <c r="CL2" s="484"/>
      <c r="CM2" s="484"/>
      <c r="CN2" s="484"/>
      <c r="CO2" s="484"/>
      <c r="CP2" s="484"/>
      <c r="CQ2" s="484"/>
      <c r="CR2" s="484"/>
      <c r="CS2" s="484"/>
      <c r="CT2" s="484"/>
      <c r="CU2" s="484"/>
      <c r="CV2" s="484"/>
      <c r="CW2" s="484"/>
      <c r="CX2" s="484"/>
      <c r="CY2" s="484"/>
      <c r="CZ2" s="484"/>
      <c r="DA2" s="484"/>
      <c r="DB2" s="484"/>
      <c r="DC2" s="484"/>
      <c r="DD2" s="484"/>
      <c r="DE2" s="484"/>
      <c r="DF2" s="484"/>
      <c r="DG2" s="484"/>
      <c r="DH2" s="484"/>
      <c r="DI2" s="484"/>
      <c r="DJ2" s="484"/>
      <c r="DK2" s="484"/>
      <c r="DL2" s="484"/>
      <c r="DM2" s="484"/>
      <c r="DN2" s="484"/>
      <c r="DO2" s="484"/>
      <c r="DP2" s="484"/>
      <c r="DQ2" s="484"/>
      <c r="DR2" s="484"/>
      <c r="DS2" s="484"/>
      <c r="DT2" s="484"/>
      <c r="DU2" s="484"/>
      <c r="DV2" s="484"/>
      <c r="DW2" s="484"/>
      <c r="DX2" s="484"/>
      <c r="DY2" s="484"/>
      <c r="DZ2" s="484"/>
      <c r="EA2" s="484"/>
      <c r="EB2" s="484"/>
      <c r="EC2" s="484"/>
      <c r="ED2" s="484"/>
      <c r="EE2" s="484"/>
      <c r="EF2" s="484"/>
      <c r="EG2" s="484"/>
      <c r="EH2" s="484"/>
      <c r="EI2" s="484"/>
      <c r="EJ2" s="484"/>
      <c r="EK2" s="484"/>
      <c r="EL2" s="484"/>
      <c r="EM2" s="484"/>
      <c r="EN2" s="484"/>
      <c r="EO2" s="484"/>
      <c r="EP2" s="484"/>
      <c r="EQ2" s="484"/>
      <c r="ER2" s="484"/>
      <c r="ES2" s="484"/>
      <c r="ET2" s="484"/>
    </row>
    <row r="3" spans="1:256" s="130" customFormat="1" ht="2.95" customHeight="1">
      <c r="A3" s="129"/>
      <c r="B3" s="34"/>
      <c r="C3" s="350"/>
      <c r="D3" s="101"/>
      <c r="E3" s="101"/>
      <c r="F3" s="101"/>
      <c r="G3" s="101"/>
      <c r="H3" s="101"/>
      <c r="I3" s="101"/>
      <c r="J3" s="101"/>
      <c r="K3" s="101"/>
      <c r="L3" s="353"/>
      <c r="M3" s="312"/>
      <c r="N3" s="312"/>
      <c r="O3" s="312"/>
      <c r="P3" s="312"/>
      <c r="Q3" s="481"/>
      <c r="R3" s="312"/>
      <c r="S3" s="477"/>
      <c r="T3" s="477"/>
      <c r="U3" s="477"/>
      <c r="V3" s="477"/>
    </row>
    <row r="4" spans="1:256" s="130" customFormat="1" ht="22.95">
      <c r="A4" s="129"/>
      <c r="B4" s="34"/>
      <c r="C4" s="350"/>
      <c r="D4" s="734" t="s">
        <v>419</v>
      </c>
      <c r="E4" s="735"/>
      <c r="F4" s="735"/>
      <c r="G4" s="735"/>
      <c r="H4" s="736"/>
      <c r="I4" s="575"/>
      <c r="M4" s="312"/>
      <c r="N4" s="312"/>
      <c r="O4" s="312"/>
      <c r="P4" s="312"/>
      <c r="Q4" s="481"/>
      <c r="R4" s="312"/>
      <c r="S4" s="477"/>
      <c r="T4" s="477"/>
      <c r="U4" s="477"/>
      <c r="V4" s="477"/>
    </row>
    <row r="5" spans="1:256" s="130" customFormat="1" ht="2.95" hidden="1" customHeight="1">
      <c r="A5" s="129"/>
      <c r="B5" s="34"/>
      <c r="C5" s="350"/>
      <c r="D5" s="101"/>
      <c r="E5" s="101"/>
      <c r="F5" s="101"/>
      <c r="G5" s="101"/>
      <c r="H5" s="354"/>
      <c r="I5" s="354"/>
      <c r="J5" s="354"/>
      <c r="K5" s="354"/>
      <c r="L5" s="355"/>
      <c r="M5" s="312"/>
      <c r="N5" s="312"/>
      <c r="O5" s="312"/>
      <c r="P5" s="312"/>
      <c r="Q5" s="481"/>
      <c r="R5" s="312"/>
      <c r="S5" s="477"/>
      <c r="T5" s="477"/>
      <c r="U5" s="477"/>
      <c r="V5" s="477"/>
    </row>
    <row r="6" spans="1:256" s="130" customFormat="1" ht="20.149999999999999" hidden="1" customHeight="1">
      <c r="A6" s="356"/>
      <c r="B6" s="356"/>
      <c r="C6" s="350"/>
      <c r="D6" s="737"/>
      <c r="E6" s="737"/>
      <c r="F6" s="738" t="s">
        <v>87</v>
      </c>
      <c r="G6" s="738"/>
      <c r="H6" s="354"/>
      <c r="I6" s="354"/>
      <c r="J6" s="357"/>
      <c r="K6" s="358"/>
      <c r="L6" s="358"/>
      <c r="M6" s="312"/>
      <c r="N6" s="312"/>
      <c r="O6" s="312"/>
      <c r="P6" s="312"/>
      <c r="Q6" s="481"/>
      <c r="R6" s="312"/>
      <c r="S6" s="477"/>
      <c r="T6" s="477"/>
      <c r="U6" s="477"/>
      <c r="V6" s="477"/>
    </row>
    <row r="7" spans="1:256" ht="2.95" customHeight="1"/>
    <row r="8" spans="1:256" s="130" customFormat="1">
      <c r="A8" s="129"/>
      <c r="B8" s="34"/>
      <c r="C8" s="350"/>
      <c r="D8" s="725" t="s">
        <v>18</v>
      </c>
      <c r="E8" s="725"/>
      <c r="F8" s="725" t="s">
        <v>420</v>
      </c>
      <c r="G8" s="725"/>
      <c r="H8" s="725"/>
      <c r="I8" s="739" t="s">
        <v>421</v>
      </c>
      <c r="J8" s="739"/>
      <c r="K8" s="739"/>
      <c r="L8" s="739"/>
      <c r="M8" s="312"/>
      <c r="N8" s="312"/>
      <c r="O8" s="312"/>
      <c r="P8" s="312"/>
      <c r="Q8" s="481"/>
      <c r="R8" s="312"/>
      <c r="S8" s="477"/>
      <c r="T8" s="477"/>
      <c r="U8" s="477"/>
      <c r="V8" s="477"/>
    </row>
    <row r="9" spans="1:256" s="130" customFormat="1" ht="20.3" customHeight="1">
      <c r="A9" s="129"/>
      <c r="B9" s="34"/>
      <c r="C9" s="350"/>
      <c r="D9" s="360" t="s">
        <v>95</v>
      </c>
      <c r="E9" s="360" t="s">
        <v>422</v>
      </c>
      <c r="F9" s="730" t="s">
        <v>95</v>
      </c>
      <c r="G9" s="731"/>
      <c r="H9" s="361" t="s">
        <v>422</v>
      </c>
      <c r="I9" s="732" t="s">
        <v>95</v>
      </c>
      <c r="J9" s="732"/>
      <c r="K9" s="361" t="s">
        <v>422</v>
      </c>
      <c r="L9" s="361" t="s">
        <v>423</v>
      </c>
      <c r="M9" s="312"/>
      <c r="N9" s="312"/>
      <c r="O9" s="312"/>
      <c r="P9" s="312"/>
      <c r="Q9" s="481"/>
      <c r="R9" s="312"/>
      <c r="S9" s="477"/>
      <c r="T9" s="477"/>
      <c r="U9" s="477"/>
      <c r="V9" s="477"/>
    </row>
    <row r="10" spans="1:256" ht="11.95" customHeight="1">
      <c r="C10" s="369"/>
      <c r="D10" s="475" t="s">
        <v>96</v>
      </c>
      <c r="E10" s="475" t="s">
        <v>52</v>
      </c>
      <c r="F10" s="733" t="s">
        <v>53</v>
      </c>
      <c r="G10" s="733"/>
      <c r="H10" s="475" t="s">
        <v>54</v>
      </c>
      <c r="I10" s="733" t="s">
        <v>71</v>
      </c>
      <c r="J10" s="733"/>
      <c r="K10" s="475" t="s">
        <v>72</v>
      </c>
      <c r="L10" s="475" t="s">
        <v>186</v>
      </c>
      <c r="M10" s="383"/>
      <c r="N10" s="383"/>
      <c r="O10" s="383"/>
      <c r="P10" s="383"/>
      <c r="Q10" s="359"/>
      <c r="R10" s="383"/>
      <c r="S10" s="476"/>
      <c r="T10" s="476"/>
      <c r="U10" s="476"/>
      <c r="V10" s="476"/>
    </row>
    <row r="11" spans="1:256" s="130" customFormat="1" hidden="1">
      <c r="A11" s="34"/>
      <c r="B11" s="34"/>
      <c r="C11" s="350"/>
      <c r="D11" s="362">
        <v>0</v>
      </c>
      <c r="E11" s="363"/>
      <c r="F11" s="197"/>
      <c r="G11" s="197"/>
      <c r="H11" s="364"/>
      <c r="I11" s="365"/>
      <c r="J11" s="197"/>
      <c r="K11" s="364"/>
      <c r="L11" s="366"/>
      <c r="M11" s="521" t="s">
        <v>528</v>
      </c>
      <c r="N11" s="312"/>
      <c r="O11" s="312"/>
      <c r="P11" s="312" t="s">
        <v>526</v>
      </c>
      <c r="Q11" s="481" t="s">
        <v>527</v>
      </c>
      <c r="R11" s="312" t="s">
        <v>591</v>
      </c>
      <c r="S11" s="477"/>
      <c r="T11" s="477"/>
      <c r="U11" s="477"/>
      <c r="V11" s="477"/>
    </row>
    <row r="12" spans="1:256" s="385" customFormat="1" ht="1" customHeight="1">
      <c r="A12" s="89"/>
      <c r="B12" s="245" t="s">
        <v>427</v>
      </c>
      <c r="C12" s="724"/>
      <c r="D12" s="725">
        <v>1</v>
      </c>
      <c r="E12" s="726" t="s">
        <v>1552</v>
      </c>
      <c r="F12" s="684"/>
      <c r="G12" s="677">
        <v>0</v>
      </c>
      <c r="H12" s="478"/>
      <c r="I12" s="370"/>
      <c r="J12" s="516" t="s">
        <v>525</v>
      </c>
      <c r="K12" s="176"/>
      <c r="L12" s="386"/>
      <c r="M12" s="312">
        <f>mergeValue(H12)</f>
        <v>0</v>
      </c>
      <c r="N12" s="293"/>
      <c r="O12" s="293"/>
      <c r="P12" s="312" t="str">
        <f>IF(ISERROR(MATCH(Q12,MODesc,0)),"n","y")</f>
        <v>y</v>
      </c>
      <c r="Q12" s="293" t="s">
        <v>1552</v>
      </c>
      <c r="R12" s="312" t="str">
        <f>K12&amp;"("&amp;L12&amp;")"</f>
        <v>()</v>
      </c>
      <c r="S12" s="245"/>
      <c r="T12" s="245"/>
      <c r="U12" s="368"/>
      <c r="V12" s="245"/>
      <c r="W12" s="245"/>
      <c r="X12" s="245"/>
      <c r="Y12" s="384"/>
      <c r="Z12" s="384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</row>
    <row r="13" spans="1:256" s="385" customFormat="1" ht="1" customHeight="1">
      <c r="A13" s="89"/>
      <c r="B13" s="245" t="s">
        <v>427</v>
      </c>
      <c r="C13" s="724"/>
      <c r="D13" s="725"/>
      <c r="E13" s="727"/>
      <c r="F13" s="728"/>
      <c r="G13" s="725">
        <v>1</v>
      </c>
      <c r="H13" s="722" t="s">
        <v>698</v>
      </c>
      <c r="I13" s="370"/>
      <c r="J13" s="516" t="s">
        <v>525</v>
      </c>
      <c r="K13" s="176"/>
      <c r="L13" s="386"/>
      <c r="M13" s="312" t="str">
        <f>mergeValue(H13)</f>
        <v>Архангельск</v>
      </c>
      <c r="N13" s="293"/>
      <c r="O13" s="293"/>
      <c r="P13" s="293"/>
      <c r="Q13" s="293"/>
      <c r="R13" s="312" t="str">
        <f>K13&amp;"("&amp;L13&amp;")"</f>
        <v>()</v>
      </c>
      <c r="S13" s="245"/>
      <c r="T13" s="245"/>
      <c r="U13" s="368"/>
      <c r="V13" s="245"/>
      <c r="W13" s="245"/>
      <c r="X13" s="245"/>
      <c r="Y13" s="384"/>
      <c r="Z13" s="384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</row>
    <row r="14" spans="1:256" s="385" customFormat="1" ht="19" customHeight="1">
      <c r="A14" s="89"/>
      <c r="B14" s="245" t="s">
        <v>427</v>
      </c>
      <c r="C14" s="724"/>
      <c r="D14" s="725"/>
      <c r="E14" s="727"/>
      <c r="F14" s="729"/>
      <c r="G14" s="725"/>
      <c r="H14" s="723"/>
      <c r="I14" s="691"/>
      <c r="J14" s="677">
        <v>1</v>
      </c>
      <c r="K14" s="683" t="s">
        <v>698</v>
      </c>
      <c r="L14" s="367" t="s">
        <v>699</v>
      </c>
      <c r="M14" s="312" t="str">
        <f>mergeValue(H14)</f>
        <v>Архангельск</v>
      </c>
      <c r="N14" s="293"/>
      <c r="O14" s="293"/>
      <c r="P14" s="293"/>
      <c r="Q14" s="293"/>
      <c r="R14" s="312" t="str">
        <f>K14&amp;" ("&amp;L14&amp;")"</f>
        <v>Архангельск (11701000)</v>
      </c>
      <c r="S14" s="245"/>
      <c r="T14" s="245"/>
      <c r="U14" s="368"/>
      <c r="V14" s="245"/>
      <c r="W14" s="245"/>
      <c r="X14" s="245"/>
      <c r="Y14" s="384"/>
      <c r="Z14" s="384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</row>
    <row r="15" spans="1:256" s="130" customFormat="1" ht="1" customHeight="1">
      <c r="A15" s="34"/>
      <c r="B15" s="34" t="s">
        <v>424</v>
      </c>
      <c r="C15" s="350"/>
      <c r="D15" s="370"/>
      <c r="E15" s="298"/>
      <c r="F15" s="372"/>
      <c r="G15" s="372"/>
      <c r="H15" s="372"/>
      <c r="I15" s="372"/>
      <c r="J15" s="372"/>
      <c r="K15" s="372"/>
      <c r="L15" s="373"/>
      <c r="M15" s="521"/>
      <c r="N15" s="312"/>
      <c r="O15" s="312"/>
      <c r="P15" s="312"/>
      <c r="Q15" s="481" t="s">
        <v>21</v>
      </c>
      <c r="R15" s="312"/>
      <c r="S15" s="477"/>
      <c r="T15" s="477"/>
      <c r="U15" s="477"/>
      <c r="V15" s="477"/>
    </row>
    <row r="16" spans="1:256" s="130" customFormat="1" ht="20.95" customHeight="1">
      <c r="A16" s="129"/>
      <c r="B16" s="34"/>
      <c r="C16" s="352"/>
      <c r="D16" s="374"/>
      <c r="E16" s="374"/>
      <c r="F16" s="374"/>
      <c r="G16" s="374"/>
      <c r="H16" s="374"/>
      <c r="I16" s="374"/>
      <c r="J16" s="374"/>
      <c r="K16" s="374"/>
      <c r="L16" s="374"/>
      <c r="M16" s="312"/>
      <c r="N16" s="312"/>
      <c r="O16" s="312"/>
      <c r="P16" s="312"/>
      <c r="Q16" s="481"/>
      <c r="R16" s="312"/>
      <c r="S16" s="477"/>
      <c r="T16" s="477"/>
      <c r="U16" s="477"/>
      <c r="V16" s="477"/>
    </row>
    <row r="17" spans="1:22" s="130" customFormat="1">
      <c r="A17" s="129"/>
      <c r="B17" s="34"/>
      <c r="C17" s="352"/>
      <c r="D17" s="34"/>
      <c r="E17" s="34"/>
      <c r="F17" s="34"/>
      <c r="G17" s="34"/>
      <c r="H17" s="34"/>
      <c r="I17" s="34"/>
      <c r="J17" s="34"/>
      <c r="K17" s="34"/>
      <c r="L17" s="34"/>
      <c r="M17" s="312"/>
      <c r="N17" s="312"/>
      <c r="O17" s="312"/>
      <c r="P17" s="312"/>
      <c r="Q17" s="481"/>
      <c r="R17" s="312"/>
      <c r="S17" s="477"/>
      <c r="T17" s="477"/>
      <c r="U17" s="477"/>
      <c r="V17" s="477"/>
    </row>
    <row r="18" spans="1:22" s="130" customFormat="1" ht="0.85" customHeight="1">
      <c r="A18" s="129"/>
      <c r="B18" s="34"/>
      <c r="C18" s="352"/>
      <c r="D18" s="34"/>
      <c r="E18" s="34"/>
      <c r="F18" s="34"/>
      <c r="G18" s="34"/>
      <c r="H18" s="34"/>
      <c r="I18" s="34"/>
      <c r="J18" s="34"/>
      <c r="K18" s="34"/>
      <c r="L18" s="34"/>
      <c r="M18" s="312"/>
      <c r="N18" s="312"/>
      <c r="O18" s="312"/>
      <c r="P18" s="312"/>
      <c r="Q18" s="481"/>
      <c r="R18" s="312"/>
      <c r="S18" s="477"/>
      <c r="T18" s="477"/>
      <c r="U18" s="477"/>
      <c r="V18" s="477"/>
    </row>
    <row r="19" spans="1:22" s="376" customFormat="1" ht="9.85">
      <c r="A19" s="375"/>
      <c r="C19" s="377"/>
      <c r="D19" s="378"/>
      <c r="E19" s="378"/>
      <c r="M19" s="312"/>
      <c r="N19" s="312"/>
      <c r="O19" s="312"/>
      <c r="P19" s="312"/>
      <c r="Q19" s="481"/>
      <c r="R19" s="312"/>
      <c r="S19" s="477"/>
      <c r="T19" s="477"/>
      <c r="U19" s="477"/>
      <c r="V19" s="477"/>
    </row>
    <row r="20" spans="1:22" s="376" customFormat="1" ht="9.85">
      <c r="A20" s="375"/>
      <c r="C20" s="377"/>
      <c r="D20" s="378"/>
      <c r="E20" s="378"/>
      <c r="M20" s="312"/>
      <c r="N20" s="312"/>
      <c r="O20" s="312"/>
      <c r="P20" s="312"/>
      <c r="Q20" s="481"/>
      <c r="R20" s="312"/>
      <c r="S20" s="477"/>
      <c r="T20" s="477"/>
      <c r="U20" s="477"/>
      <c r="V20" s="477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>
    <tabColor rgb="FFCCCCFF"/>
  </sheetPr>
  <dimension ref="A1:T30"/>
  <sheetViews>
    <sheetView showGridLines="0" topLeftCell="C4" zoomScaleNormal="100" workbookViewId="0">
      <selection activeCell="R22" sqref="R22"/>
    </sheetView>
  </sheetViews>
  <sheetFormatPr defaultColWidth="9.125" defaultRowHeight="11.8"/>
  <cols>
    <col min="1" max="2" width="3.75" style="308" hidden="1" customWidth="1"/>
    <col min="3" max="3" width="3.75" style="102" bestFit="1" customWidth="1"/>
    <col min="4" max="4" width="6.125" style="102" customWidth="1"/>
    <col min="5" max="5" width="50.75" style="102" customWidth="1"/>
    <col min="6" max="6" width="33.875" style="102" customWidth="1"/>
    <col min="7" max="7" width="8.625" style="102" customWidth="1"/>
    <col min="8" max="8" width="3.75" style="102" customWidth="1"/>
    <col min="9" max="9" width="5.375" style="102" customWidth="1"/>
    <col min="10" max="10" width="47.875" style="102" customWidth="1"/>
    <col min="11" max="12" width="3.75" style="102" customWidth="1"/>
    <col min="13" max="13" width="5.75" style="102" customWidth="1"/>
    <col min="14" max="14" width="28.125" style="102" customWidth="1"/>
    <col min="15" max="16" width="3.75" style="102" customWidth="1"/>
    <col min="17" max="17" width="5.75" style="102" customWidth="1"/>
    <col min="18" max="18" width="34.375" style="102" customWidth="1"/>
    <col min="19" max="19" width="30.75" style="102" customWidth="1"/>
    <col min="20" max="20" width="3.75" style="102" customWidth="1"/>
    <col min="21" max="16384" width="9.125" style="102"/>
  </cols>
  <sheetData>
    <row r="1" spans="1:20" hidden="1">
      <c r="A1" s="317"/>
    </row>
    <row r="2" spans="1:20" hidden="1"/>
    <row r="3" spans="1:20" hidden="1"/>
    <row r="4" spans="1:20" ht="2.95" customHeight="1"/>
    <row r="5" spans="1:20" s="123" customFormat="1" ht="24.9" customHeight="1">
      <c r="A5" s="309"/>
      <c r="B5" s="309"/>
      <c r="D5" s="734" t="s">
        <v>642</v>
      </c>
      <c r="E5" s="735"/>
      <c r="F5" s="735"/>
      <c r="G5" s="735"/>
      <c r="H5" s="735"/>
      <c r="I5" s="735"/>
      <c r="J5" s="736"/>
      <c r="K5" s="576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0"/>
      <c r="B6" s="430"/>
      <c r="D6" s="763"/>
      <c r="E6" s="764"/>
      <c r="F6" s="764"/>
      <c r="G6" s="764"/>
      <c r="H6" s="764"/>
      <c r="I6" s="764"/>
      <c r="J6" s="765"/>
    </row>
    <row r="7" spans="1:20" s="183" customFormat="1" hidden="1">
      <c r="A7" s="430"/>
      <c r="B7" s="430"/>
      <c r="E7" s="761"/>
      <c r="F7" s="761"/>
      <c r="G7" s="760"/>
      <c r="H7" s="760"/>
      <c r="I7" s="760"/>
      <c r="J7" s="760"/>
    </row>
    <row r="8" spans="1:20" s="183" customFormat="1" hidden="1">
      <c r="A8" s="430"/>
      <c r="B8" s="430"/>
      <c r="E8" s="761"/>
      <c r="F8" s="761"/>
      <c r="G8" s="760"/>
      <c r="H8" s="760"/>
      <c r="I8" s="760"/>
      <c r="J8" s="760"/>
    </row>
    <row r="9" spans="1:20" s="183" customFormat="1" hidden="1">
      <c r="A9" s="430"/>
      <c r="B9" s="430"/>
      <c r="E9" s="761"/>
      <c r="F9" s="761"/>
      <c r="G9" s="760"/>
      <c r="H9" s="760"/>
      <c r="I9" s="760"/>
      <c r="J9" s="760"/>
    </row>
    <row r="10" spans="1:20" s="183" customFormat="1" hidden="1">
      <c r="A10" s="430"/>
      <c r="B10" s="430"/>
      <c r="E10" s="761"/>
      <c r="F10" s="761"/>
      <c r="G10" s="760"/>
      <c r="H10" s="760"/>
      <c r="I10" s="760"/>
      <c r="J10" s="760"/>
    </row>
    <row r="11" spans="1:20" s="183" customFormat="1" hidden="1">
      <c r="A11" s="430"/>
      <c r="B11" s="430"/>
      <c r="D11" s="165"/>
      <c r="E11" s="761"/>
      <c r="F11" s="761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0"/>
      <c r="B12" s="430"/>
      <c r="E12" s="761"/>
      <c r="F12" s="761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0"/>
      <c r="B13" s="430"/>
      <c r="E13" s="762"/>
      <c r="F13" s="762"/>
      <c r="G13" s="248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0"/>
      <c r="B14" s="430"/>
    </row>
    <row r="15" spans="1:20" hidden="1"/>
    <row r="16" spans="1:20" s="123" customFormat="1" ht="2.95" customHeight="1">
      <c r="A16" s="309"/>
      <c r="B16" s="309"/>
      <c r="D16" s="431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167"/>
    </row>
    <row r="17" spans="1:20" ht="27" customHeight="1">
      <c r="D17" s="758" t="s">
        <v>95</v>
      </c>
      <c r="E17" s="758" t="s">
        <v>299</v>
      </c>
      <c r="F17" s="758" t="s">
        <v>83</v>
      </c>
      <c r="G17" s="758" t="s">
        <v>461</v>
      </c>
      <c r="H17" s="758" t="s">
        <v>95</v>
      </c>
      <c r="I17" s="758"/>
      <c r="J17" s="758" t="s">
        <v>23</v>
      </c>
      <c r="K17" s="759" t="s">
        <v>487</v>
      </c>
      <c r="L17" s="759"/>
      <c r="M17" s="759"/>
      <c r="N17" s="759"/>
      <c r="O17" s="759" t="s">
        <v>643</v>
      </c>
      <c r="P17" s="759"/>
      <c r="Q17" s="759"/>
      <c r="R17" s="759"/>
      <c r="S17" s="758" t="s">
        <v>247</v>
      </c>
    </row>
    <row r="18" spans="1:20" ht="30.8" customHeight="1">
      <c r="D18" s="758"/>
      <c r="E18" s="758"/>
      <c r="F18" s="758"/>
      <c r="G18" s="758"/>
      <c r="H18" s="758"/>
      <c r="I18" s="758"/>
      <c r="J18" s="758"/>
      <c r="K18" s="117" t="s">
        <v>302</v>
      </c>
      <c r="L18" s="758" t="s">
        <v>95</v>
      </c>
      <c r="M18" s="758"/>
      <c r="N18" s="117" t="s">
        <v>233</v>
      </c>
      <c r="O18" s="117" t="s">
        <v>302</v>
      </c>
      <c r="P18" s="758" t="s">
        <v>95</v>
      </c>
      <c r="Q18" s="758"/>
      <c r="R18" s="117" t="s">
        <v>233</v>
      </c>
      <c r="S18" s="758"/>
    </row>
    <row r="19" spans="1:20" s="527" customFormat="1" ht="11.95" customHeight="1">
      <c r="A19" s="526"/>
      <c r="B19" s="526"/>
      <c r="D19" s="41" t="s">
        <v>96</v>
      </c>
      <c r="E19" s="41" t="s">
        <v>52</v>
      </c>
      <c r="F19" s="41" t="s">
        <v>53</v>
      </c>
      <c r="G19" s="41" t="s">
        <v>54</v>
      </c>
      <c r="H19" s="757" t="s">
        <v>71</v>
      </c>
      <c r="I19" s="757"/>
      <c r="J19" s="41" t="s">
        <v>72</v>
      </c>
      <c r="K19" s="41" t="s">
        <v>186</v>
      </c>
      <c r="L19" s="757" t="s">
        <v>187</v>
      </c>
      <c r="M19" s="757"/>
      <c r="N19" s="41" t="s">
        <v>211</v>
      </c>
      <c r="O19" s="41" t="s">
        <v>212</v>
      </c>
      <c r="P19" s="757" t="s">
        <v>213</v>
      </c>
      <c r="Q19" s="757"/>
      <c r="R19" s="41" t="s">
        <v>214</v>
      </c>
      <c r="S19" s="41" t="s">
        <v>215</v>
      </c>
    </row>
    <row r="20" spans="1:20" ht="14.4" hidden="1">
      <c r="C20" s="424"/>
      <c r="D20" s="470">
        <v>0</v>
      </c>
      <c r="E20" s="522"/>
      <c r="F20" s="522"/>
      <c r="G20" s="125"/>
      <c r="H20" s="523"/>
      <c r="I20" s="523"/>
      <c r="J20" s="326"/>
      <c r="K20" s="125"/>
      <c r="L20" s="326"/>
      <c r="M20" s="326"/>
      <c r="N20" s="524"/>
      <c r="O20" s="125"/>
      <c r="P20" s="326"/>
      <c r="Q20" s="326"/>
      <c r="R20" s="525"/>
      <c r="S20" s="125"/>
      <c r="T20" s="230"/>
    </row>
    <row r="21" spans="1:20" s="676" customFormat="1" ht="19" customHeight="1">
      <c r="A21" s="303">
        <v>2</v>
      </c>
      <c r="C21" s="424"/>
      <c r="D21" s="744">
        <v>1</v>
      </c>
      <c r="E21" s="750" t="s">
        <v>636</v>
      </c>
      <c r="F21" s="753" t="s">
        <v>680</v>
      </c>
      <c r="G21" s="756" t="s">
        <v>88</v>
      </c>
      <c r="H21" s="744"/>
      <c r="I21" s="744">
        <v>1</v>
      </c>
      <c r="J21" s="746" t="s">
        <v>1553</v>
      </c>
      <c r="K21" s="742" t="s">
        <v>87</v>
      </c>
      <c r="L21" s="749"/>
      <c r="M21" s="749" t="s">
        <v>96</v>
      </c>
      <c r="N21" s="740" t="s">
        <v>1552</v>
      </c>
      <c r="O21" s="742" t="s">
        <v>87</v>
      </c>
      <c r="P21" s="686"/>
      <c r="Q21" s="686" t="s">
        <v>96</v>
      </c>
      <c r="R21" s="693" t="s">
        <v>1554</v>
      </c>
      <c r="S21" s="682"/>
    </row>
    <row r="22" spans="1:20" s="676" customFormat="1" ht="19" customHeight="1">
      <c r="A22" s="303"/>
      <c r="C22" s="183"/>
      <c r="D22" s="745"/>
      <c r="E22" s="751"/>
      <c r="F22" s="754"/>
      <c r="G22" s="743"/>
      <c r="H22" s="745"/>
      <c r="I22" s="745"/>
      <c r="J22" s="747"/>
      <c r="K22" s="743"/>
      <c r="L22" s="745"/>
      <c r="M22" s="745"/>
      <c r="N22" s="741"/>
      <c r="O22" s="743"/>
      <c r="P22" s="327"/>
      <c r="Q22" s="121"/>
      <c r="R22" s="121"/>
      <c r="S22" s="122"/>
    </row>
    <row r="23" spans="1:20" s="676" customFormat="1" ht="18.850000000000001" customHeight="1">
      <c r="A23" s="303"/>
      <c r="C23" s="183"/>
      <c r="D23" s="745"/>
      <c r="E23" s="751"/>
      <c r="F23" s="754"/>
      <c r="G23" s="743"/>
      <c r="H23" s="745"/>
      <c r="I23" s="745"/>
      <c r="J23" s="748"/>
      <c r="K23" s="743"/>
      <c r="L23" s="120"/>
      <c r="M23" s="121"/>
      <c r="N23" s="121"/>
      <c r="O23" s="121"/>
      <c r="P23" s="121"/>
      <c r="Q23" s="121"/>
      <c r="R23" s="121"/>
      <c r="S23" s="122"/>
    </row>
    <row r="24" spans="1:20" s="676" customFormat="1" ht="18.850000000000001" customHeight="1">
      <c r="A24" s="303"/>
      <c r="C24" s="183"/>
      <c r="D24" s="745"/>
      <c r="E24" s="752"/>
      <c r="F24" s="755"/>
      <c r="G24" s="743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2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2.95" customHeight="1"/>
    <row r="27" spans="1:20" hidden="1"/>
    <row r="28" spans="1:20" ht="1" customHeight="1"/>
    <row r="29" spans="1:20" ht="23.25" customHeight="1"/>
    <row r="30" spans="1:20" ht="2.95" customHeight="1"/>
  </sheetData>
  <sheetProtection password="FA9C" sheet="1" objects="1" scenarios="1" formatColumns="0" formatRows="0"/>
  <dataConsolidate leftLabels="1" link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4.4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2.95" customHeight="1">
      <c r="A1" s="315" t="s">
        <v>213</v>
      </c>
    </row>
    <row r="2" spans="1:20" ht="22.95">
      <c r="F2" s="767" t="s">
        <v>496</v>
      </c>
      <c r="G2" s="768"/>
      <c r="H2" s="769"/>
      <c r="I2" s="575"/>
    </row>
    <row r="3" spans="1:20" ht="2.95" customHeight="1"/>
    <row r="4" spans="1:20" s="250" customFormat="1" ht="11.8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3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1.95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9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26.04.2022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7.15">
      <c r="A8" s="771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Канализационная сеть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3.6">
      <c r="A9" s="771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Транспортировка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3.6">
      <c r="A10" s="771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9">
      <c r="A11" s="771"/>
      <c r="B11" s="771">
        <v>1</v>
      </c>
      <c r="C11" s="583"/>
      <c r="D11" s="583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Архангельская область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3.6">
      <c r="A12" s="771"/>
      <c r="B12" s="771"/>
      <c r="C12" s="771">
        <v>1</v>
      </c>
      <c r="D12" s="583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Архангельск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8.95">
      <c r="A13" s="771"/>
      <c r="B13" s="771"/>
      <c r="C13" s="771"/>
      <c r="D13" s="583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Архангельск (11701000)</v>
      </c>
      <c r="I13" s="680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2.95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.05" customHeight="1">
      <c r="A15" s="449"/>
      <c r="B15" s="449"/>
      <c r="C15" s="449"/>
      <c r="D15" s="449"/>
      <c r="F15" s="446"/>
      <c r="G15" s="766" t="s">
        <v>600</v>
      </c>
      <c r="H15" s="766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3">
    <tabColor rgb="FFEAEBEE"/>
    <pageSetUpPr fitToPage="1"/>
  </sheetPr>
  <dimension ref="A1:Q15"/>
  <sheetViews>
    <sheetView showGridLines="0" topLeftCell="C4" zoomScaleNormal="100" workbookViewId="0">
      <selection activeCell="F33" sqref="F33"/>
    </sheetView>
  </sheetViews>
  <sheetFormatPr defaultColWidth="10.625" defaultRowHeight="14.4"/>
  <cols>
    <col min="1" max="1" width="9.125" style="96" hidden="1" customWidth="1"/>
    <col min="2" max="2" width="9.125" style="245" hidden="1" customWidth="1"/>
    <col min="3" max="3" width="3.75" style="87" customWidth="1"/>
    <col min="4" max="4" width="6.25" style="34" bestFit="1" customWidth="1"/>
    <col min="5" max="5" width="64.125" style="34" customWidth="1"/>
    <col min="6" max="7" width="35.75" style="34" customWidth="1"/>
    <col min="8" max="8" width="115.75" style="34" customWidth="1"/>
    <col min="9" max="9" width="10.625" style="34"/>
    <col min="10" max="11" width="10.625" style="312"/>
    <col min="12" max="16384" width="10.625" style="34"/>
  </cols>
  <sheetData>
    <row r="1" spans="1:17" hidden="1">
      <c r="N1" s="534"/>
      <c r="O1" s="534"/>
      <c r="Q1" s="534"/>
    </row>
    <row r="2" spans="1:17" hidden="1"/>
    <row r="3" spans="1:17" hidden="1"/>
    <row r="4" spans="1:17" ht="2.95" customHeight="1">
      <c r="C4" s="86"/>
      <c r="D4" s="35"/>
      <c r="E4" s="35"/>
      <c r="F4" s="35"/>
      <c r="G4" s="36"/>
      <c r="H4" s="36"/>
    </row>
    <row r="5" spans="1:17" ht="26.2" customHeight="1">
      <c r="C5" s="86"/>
      <c r="D5" s="774" t="s">
        <v>650</v>
      </c>
      <c r="E5" s="774"/>
      <c r="F5" s="774"/>
      <c r="G5" s="774"/>
      <c r="H5" s="577"/>
    </row>
    <row r="6" spans="1:17" ht="2.95" customHeight="1">
      <c r="C6" s="86"/>
      <c r="D6" s="35"/>
      <c r="E6" s="84"/>
      <c r="F6" s="602"/>
      <c r="G6" s="83"/>
      <c r="H6" s="408"/>
    </row>
    <row r="7" spans="1:17">
      <c r="C7" s="86"/>
      <c r="D7" s="772" t="s">
        <v>469</v>
      </c>
      <c r="E7" s="772"/>
      <c r="F7" s="772"/>
      <c r="G7" s="772"/>
      <c r="H7" s="773" t="s">
        <v>470</v>
      </c>
    </row>
    <row r="8" spans="1:17">
      <c r="C8" s="86"/>
      <c r="D8" s="103" t="s">
        <v>95</v>
      </c>
      <c r="E8" s="115" t="s">
        <v>472</v>
      </c>
      <c r="F8" s="115" t="s">
        <v>464</v>
      </c>
      <c r="G8" s="115" t="s">
        <v>471</v>
      </c>
      <c r="H8" s="773"/>
    </row>
    <row r="9" spans="1:17" ht="11.95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0.95" customHeight="1">
      <c r="A10" s="407"/>
      <c r="C10" s="86"/>
      <c r="D10" s="246" t="s">
        <v>96</v>
      </c>
      <c r="E10" s="601" t="s">
        <v>603</v>
      </c>
      <c r="F10" s="696" t="s">
        <v>1559</v>
      </c>
      <c r="G10" s="694" t="s">
        <v>1555</v>
      </c>
      <c r="H10" s="775" t="s">
        <v>605</v>
      </c>
    </row>
    <row r="11" spans="1:17" ht="20.95" customHeight="1">
      <c r="A11" s="407"/>
      <c r="C11" s="86"/>
      <c r="D11" s="246" t="s">
        <v>52</v>
      </c>
      <c r="E11" s="601" t="s">
        <v>651</v>
      </c>
      <c r="F11" s="695" t="s">
        <v>1556</v>
      </c>
      <c r="G11" s="694" t="s">
        <v>1555</v>
      </c>
      <c r="H11" s="776"/>
    </row>
    <row r="12" spans="1:17" ht="20.95" customHeight="1">
      <c r="A12" s="97"/>
      <c r="C12" s="46"/>
      <c r="D12" s="246" t="s">
        <v>53</v>
      </c>
      <c r="E12" s="601" t="s">
        <v>606</v>
      </c>
      <c r="F12" s="695" t="s">
        <v>1556</v>
      </c>
      <c r="G12" s="694" t="s">
        <v>1557</v>
      </c>
      <c r="H12" s="776"/>
      <c r="I12" s="312"/>
      <c r="K12" s="34"/>
    </row>
    <row r="13" spans="1:17" ht="20.95" customHeight="1">
      <c r="A13" s="97"/>
      <c r="C13" s="46"/>
      <c r="D13" s="246" t="s">
        <v>54</v>
      </c>
      <c r="E13" s="601" t="s">
        <v>607</v>
      </c>
      <c r="F13" s="657" t="s">
        <v>1558</v>
      </c>
      <c r="G13" s="694" t="s">
        <v>1557</v>
      </c>
      <c r="H13" s="776"/>
      <c r="I13" s="312"/>
      <c r="K13" s="34"/>
    </row>
    <row r="14" spans="1:17" ht="18.850000000000001" customHeight="1">
      <c r="A14" s="407"/>
      <c r="C14" s="86"/>
      <c r="D14" s="116"/>
      <c r="E14" s="605" t="s">
        <v>330</v>
      </c>
      <c r="F14" s="418"/>
      <c r="G14" s="416"/>
      <c r="H14" s="777"/>
    </row>
    <row r="15" spans="1:17">
      <c r="D15" s="607"/>
      <c r="E15" s="607"/>
      <c r="F15" s="607"/>
      <c r="G15" s="607"/>
      <c r="H15" s="607"/>
    </row>
  </sheetData>
  <sheetProtection password="FA9C" sheet="1" objects="1" scenarios="1" formatColumns="0" formatRows="0"/>
  <dataConsolidate leftLabels="1"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F10:F13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F11" r:id="rId1"/>
    <hyperlink ref="F12" r:id="rId2"/>
    <hyperlink ref="G10" location="'Форма 3.11'!$G$10" tooltip="Кликните по гиперссылке, чтобы перейти по ссылке на обосновывающие документы или отредактировать её" display="https://portal.eias.ru/Portal/DownloadPage.aspx?type=12&amp;guid=312fe55e-248f-4889-a462-bd18ca27a16f"/>
    <hyperlink ref="G11" location="'Форма 3.11'!$G$11" tooltip="Кликните по гиперссылке, чтобы перейти по ссылке на обосновывающие документы или отредактировать её" display="https://portal.eias.ru/Portal/DownloadPage.aspx?type=12&amp;guid=312fe55e-248f-4889-a462-bd18ca27a16f"/>
    <hyperlink ref="G12" location="'Форма 3.11'!$G$12" tooltip="Кликните по гиперссылке, чтобы перейти по ссылке на обосновывающие документы или отредактировать её" display="https://portal.eias.ru/Portal/DownloadPage.aspx?type=12&amp;guid=15f74d1a-0165-487e-8f43-a0b50655801b"/>
    <hyperlink ref="G13" location="'Форма 3.11'!$G$13" tooltip="Кликните по гиперссылке, чтобы перейти по ссылке на обосновывающие документы или отредактировать её" display="https://portal.eias.ru/Portal/DownloadPage.aspx?type=12&amp;guid=15f74d1a-0165-487e-8f43-a0b50655801b"/>
    <hyperlink ref="F10" location="'Форма 3.11'!$F$10" tooltip="Кликните по гиперссылке, чтобы перейти по ссылке на обосновывающие документы или отредактировать её" display="ФЗ№223-ФЗот18июля2011года,Положениеозакупках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4.4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2.95" customHeight="1">
      <c r="A1" s="315" t="s">
        <v>213</v>
      </c>
    </row>
    <row r="2" spans="1:20" ht="22.95">
      <c r="F2" s="767" t="s">
        <v>496</v>
      </c>
      <c r="G2" s="768"/>
      <c r="H2" s="769"/>
      <c r="I2" s="575"/>
    </row>
    <row r="3" spans="1:20" ht="2.95" customHeight="1"/>
    <row r="4" spans="1:20" s="250" customFormat="1" ht="11.8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3" customHeight="1">
      <c r="A5" s="314"/>
      <c r="B5" s="314"/>
      <c r="C5" s="314"/>
      <c r="D5" s="314"/>
      <c r="F5" s="678" t="s">
        <v>95</v>
      </c>
      <c r="G5" s="457" t="s">
        <v>472</v>
      </c>
      <c r="H5" s="685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1.95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9">
      <c r="A7" s="314"/>
      <c r="B7" s="314"/>
      <c r="C7" s="314"/>
      <c r="D7" s="314"/>
      <c r="F7" s="688">
        <v>1</v>
      </c>
      <c r="G7" s="537" t="s">
        <v>497</v>
      </c>
      <c r="H7" s="681" t="str">
        <f>IF(dateCh="","",dateCh)</f>
        <v>26.04.2022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7.15">
      <c r="A8" s="771">
        <v>1</v>
      </c>
      <c r="B8" s="314"/>
      <c r="C8" s="314"/>
      <c r="D8" s="314"/>
      <c r="F8" s="688" t="str">
        <f>"2." &amp;mergeValue(A8)</f>
        <v>2.1</v>
      </c>
      <c r="G8" s="537" t="s">
        <v>499</v>
      </c>
      <c r="H8" s="681" t="str">
        <f>IF('Перечень тарифов'!R21="","наименование отсутствует","" &amp; 'Перечень тарифов'!R21 &amp; "")</f>
        <v>Канализационная сеть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3.6">
      <c r="A9" s="771"/>
      <c r="B9" s="314"/>
      <c r="C9" s="314"/>
      <c r="D9" s="314"/>
      <c r="F9" s="688" t="str">
        <f>"3." &amp;mergeValue(A9)</f>
        <v>3.1</v>
      </c>
      <c r="G9" s="537" t="s">
        <v>500</v>
      </c>
      <c r="H9" s="681" t="str">
        <f>IF('Перечень тарифов'!F21="","наименование отсутствует","" &amp; 'Перечень тарифов'!F21 &amp; "")</f>
        <v>Транспортировка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3.6">
      <c r="A10" s="771"/>
      <c r="B10" s="314"/>
      <c r="C10" s="314"/>
      <c r="D10" s="314"/>
      <c r="F10" s="688" t="str">
        <f>"4."&amp;mergeValue(A10)</f>
        <v>4.1</v>
      </c>
      <c r="G10" s="537" t="s">
        <v>501</v>
      </c>
      <c r="H10" s="685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9">
      <c r="A11" s="771"/>
      <c r="B11" s="771">
        <v>1</v>
      </c>
      <c r="C11" s="679"/>
      <c r="D11" s="679"/>
      <c r="F11" s="688" t="str">
        <f>"4."&amp;mergeValue(A11) &amp;"."&amp;mergeValue(B11)</f>
        <v>4.1.1</v>
      </c>
      <c r="G11" s="445" t="s">
        <v>599</v>
      </c>
      <c r="H11" s="681" t="str">
        <f>IF(region_name="","",region_name)</f>
        <v>Архангельская область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3.6">
      <c r="A12" s="771"/>
      <c r="B12" s="771"/>
      <c r="C12" s="771">
        <v>1</v>
      </c>
      <c r="D12" s="679"/>
      <c r="F12" s="688" t="str">
        <f>"4."&amp;mergeValue(A12) &amp;"."&amp;mergeValue(B12)&amp;"."&amp;mergeValue(C12)</f>
        <v>4.1.1.1</v>
      </c>
      <c r="G12" s="461" t="s">
        <v>502</v>
      </c>
      <c r="H12" s="681" t="str">
        <f>IF(Территории!H13="","","" &amp; Территории!H13 &amp; "")</f>
        <v>Архангельск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8.95">
      <c r="A13" s="771"/>
      <c r="B13" s="771"/>
      <c r="C13" s="771"/>
      <c r="D13" s="679">
        <v>1</v>
      </c>
      <c r="F13" s="688" t="str">
        <f>"4."&amp;mergeValue(A13) &amp;"."&amp;mergeValue(B13)&amp;"."&amp;mergeValue(C13)&amp;"."&amp;mergeValue(D13)</f>
        <v>4.1.1.1.1</v>
      </c>
      <c r="G13" s="540" t="s">
        <v>503</v>
      </c>
      <c r="H13" s="681" t="str">
        <f>IF(Территории!R14="","","" &amp; Территории!R14 &amp; "")</f>
        <v>Архангельск (11701000)</v>
      </c>
      <c r="I13" s="680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2.95" customHeight="1">
      <c r="A14" s="449"/>
      <c r="B14" s="449"/>
      <c r="C14" s="449"/>
      <c r="D14" s="449"/>
      <c r="F14" s="446"/>
      <c r="G14" s="538"/>
      <c r="H14" s="539"/>
      <c r="I14" s="33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.05" customHeight="1">
      <c r="A15" s="449"/>
      <c r="B15" s="449"/>
      <c r="C15" s="449"/>
      <c r="D15" s="449"/>
      <c r="F15" s="446"/>
      <c r="G15" s="766" t="s">
        <v>600</v>
      </c>
      <c r="H15" s="766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4_1">
    <tabColor rgb="FFEAEBEE"/>
  </sheetPr>
  <dimension ref="A1:AF34"/>
  <sheetViews>
    <sheetView showGridLines="0" topLeftCell="C16" zoomScaleNormal="100" workbookViewId="0">
      <selection activeCell="J32" sqref="J32"/>
    </sheetView>
  </sheetViews>
  <sheetFormatPr defaultColWidth="10.625" defaultRowHeight="14.4"/>
  <cols>
    <col min="1" max="1" width="9.125" style="96" hidden="1" customWidth="1"/>
    <col min="2" max="2" width="9.125" style="245" hidden="1" customWidth="1"/>
    <col min="3" max="3" width="3.75" style="87" customWidth="1"/>
    <col min="4" max="4" width="6.25" style="34" bestFit="1" customWidth="1"/>
    <col min="5" max="5" width="46.75" style="34" customWidth="1"/>
    <col min="6" max="6" width="35.75" style="34" customWidth="1"/>
    <col min="7" max="7" width="3.75" style="34" customWidth="1"/>
    <col min="8" max="9" width="11.75" style="34" customWidth="1"/>
    <col min="10" max="11" width="35.75" style="34" customWidth="1"/>
    <col min="12" max="12" width="84.875" style="34" customWidth="1"/>
    <col min="13" max="13" width="10.625" style="34"/>
    <col min="14" max="15" width="10.625" style="312"/>
    <col min="16" max="16384" width="10.625" style="34"/>
  </cols>
  <sheetData>
    <row r="1" spans="1:32" hidden="1">
      <c r="S1" s="480"/>
      <c r="AF1" s="534"/>
    </row>
    <row r="2" spans="1:32" hidden="1"/>
    <row r="3" spans="1:32" hidden="1"/>
    <row r="4" spans="1:32" ht="2.95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2" customHeight="1">
      <c r="C5" s="86"/>
      <c r="D5" s="774" t="s">
        <v>655</v>
      </c>
      <c r="E5" s="774"/>
      <c r="F5" s="774"/>
      <c r="G5" s="774"/>
      <c r="H5" s="774"/>
      <c r="I5" s="774"/>
      <c r="J5" s="774"/>
      <c r="K5" s="774"/>
      <c r="L5" s="455"/>
    </row>
    <row r="6" spans="1:32" ht="2.95" customHeight="1">
      <c r="C6" s="86"/>
      <c r="D6" s="35"/>
      <c r="E6" s="84"/>
      <c r="F6" s="84"/>
      <c r="G6" s="602"/>
      <c r="H6" s="602"/>
      <c r="I6" s="602"/>
      <c r="J6" s="84"/>
      <c r="K6" s="83"/>
      <c r="L6" s="408"/>
    </row>
    <row r="7" spans="1:32" ht="19">
      <c r="C7" s="86"/>
      <c r="D7" s="35"/>
      <c r="E7" s="61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0" t="str">
        <f>IF(datePr_ch="",IF(datePr="","",datePr),datePr_ch)</f>
        <v>21.04.2022</v>
      </c>
      <c r="G7" s="790"/>
      <c r="H7" s="790"/>
      <c r="I7" s="790"/>
      <c r="J7" s="790"/>
      <c r="K7" s="790"/>
      <c r="L7" s="669"/>
      <c r="M7" s="283"/>
    </row>
    <row r="8" spans="1:32" ht="19">
      <c r="C8" s="86"/>
      <c r="D8" s="35"/>
      <c r="E8" s="61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0" t="str">
        <f>IF(numberPr_ch="",IF(numberPr="","",numberPr),numberPr_ch)</f>
        <v>904</v>
      </c>
      <c r="G8" s="790"/>
      <c r="H8" s="790"/>
      <c r="I8" s="790"/>
      <c r="J8" s="790"/>
      <c r="K8" s="790"/>
      <c r="L8" s="669"/>
      <c r="M8" s="283"/>
    </row>
    <row r="9" spans="1:32">
      <c r="C9" s="86"/>
      <c r="D9" s="35"/>
      <c r="E9" s="602"/>
      <c r="F9" s="602"/>
      <c r="G9" s="602"/>
      <c r="H9" s="602"/>
      <c r="I9" s="602"/>
      <c r="J9" s="602"/>
      <c r="K9" s="83"/>
      <c r="L9" s="408"/>
    </row>
    <row r="10" spans="1:32" ht="20.95" customHeight="1">
      <c r="C10" s="86"/>
      <c r="D10" s="772" t="s">
        <v>469</v>
      </c>
      <c r="E10" s="772"/>
      <c r="F10" s="772"/>
      <c r="G10" s="772"/>
      <c r="H10" s="772"/>
      <c r="I10" s="772"/>
      <c r="J10" s="772"/>
      <c r="K10" s="772"/>
      <c r="L10" s="773" t="s">
        <v>470</v>
      </c>
    </row>
    <row r="11" spans="1:32" ht="20.95" customHeight="1">
      <c r="C11" s="86"/>
      <c r="D11" s="785" t="s">
        <v>95</v>
      </c>
      <c r="E11" s="787" t="s">
        <v>299</v>
      </c>
      <c r="F11" s="787" t="s">
        <v>23</v>
      </c>
      <c r="G11" s="791" t="s">
        <v>608</v>
      </c>
      <c r="H11" s="792"/>
      <c r="I11" s="793"/>
      <c r="J11" s="787" t="s">
        <v>464</v>
      </c>
      <c r="K11" s="787" t="s">
        <v>471</v>
      </c>
      <c r="L11" s="773"/>
    </row>
    <row r="12" spans="1:32" ht="20.95" customHeight="1">
      <c r="C12" s="86"/>
      <c r="D12" s="786"/>
      <c r="E12" s="788"/>
      <c r="F12" s="788"/>
      <c r="G12" s="797" t="s">
        <v>609</v>
      </c>
      <c r="H12" s="798"/>
      <c r="I12" s="115" t="s">
        <v>610</v>
      </c>
      <c r="J12" s="788"/>
      <c r="K12" s="788"/>
      <c r="L12" s="773"/>
    </row>
    <row r="13" spans="1:32" ht="11.95" customHeight="1">
      <c r="C13" s="86"/>
      <c r="D13" s="41" t="s">
        <v>96</v>
      </c>
      <c r="E13" s="41" t="s">
        <v>52</v>
      </c>
      <c r="F13" s="41" t="s">
        <v>53</v>
      </c>
      <c r="G13" s="799" t="s">
        <v>54</v>
      </c>
      <c r="H13" s="799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07"/>
      <c r="C14" s="86"/>
      <c r="D14" s="606">
        <v>1</v>
      </c>
      <c r="E14" s="782" t="s">
        <v>611</v>
      </c>
      <c r="F14" s="784"/>
      <c r="G14" s="784"/>
      <c r="H14" s="784"/>
      <c r="I14" s="784"/>
      <c r="J14" s="784"/>
      <c r="K14" s="784"/>
      <c r="L14" s="184"/>
      <c r="M14" s="608"/>
    </row>
    <row r="15" spans="1:32" ht="58.95">
      <c r="A15" s="407"/>
      <c r="C15" s="86"/>
      <c r="D15" s="606" t="s">
        <v>297</v>
      </c>
      <c r="E15" s="414" t="s">
        <v>473</v>
      </c>
      <c r="F15" s="414" t="s">
        <v>473</v>
      </c>
      <c r="G15" s="800" t="s">
        <v>473</v>
      </c>
      <c r="H15" s="801"/>
      <c r="I15" s="414" t="s">
        <v>473</v>
      </c>
      <c r="J15" s="657" t="s">
        <v>1560</v>
      </c>
      <c r="K15" s="697"/>
      <c r="L15" s="281" t="s">
        <v>612</v>
      </c>
      <c r="M15" s="608"/>
    </row>
    <row r="16" spans="1:32" ht="19">
      <c r="A16" s="407"/>
      <c r="B16" s="245">
        <v>3</v>
      </c>
      <c r="C16" s="86"/>
      <c r="D16" s="610">
        <v>2</v>
      </c>
      <c r="E16" s="794" t="s">
        <v>613</v>
      </c>
      <c r="F16" s="795"/>
      <c r="G16" s="795"/>
      <c r="H16" s="796"/>
      <c r="I16" s="796"/>
      <c r="J16" s="796" t="s">
        <v>473</v>
      </c>
      <c r="K16" s="796"/>
      <c r="L16" s="603"/>
      <c r="M16" s="608"/>
    </row>
    <row r="17" spans="1:15" ht="90" customHeight="1">
      <c r="A17" s="407"/>
      <c r="C17" s="778"/>
      <c r="D17" s="789" t="s">
        <v>614</v>
      </c>
      <c r="E17" s="779" t="str">
        <f>IF('Перечень тарифов'!E21="","наименование отсутствует","" &amp; 'Перечень тарифов'!E21 &amp; "")</f>
        <v>Тариф на транспортировку сточных вод</v>
      </c>
      <c r="F17" s="783" t="str">
        <f>IF('Перечень тарифов'!J21="","наименование отсутствует","" &amp; 'Перечень тарифов'!J21 &amp; "")</f>
        <v>Тариф на услуги по транспортировке сточных вод</v>
      </c>
      <c r="G17" s="414"/>
      <c r="H17" s="668" t="s">
        <v>1027</v>
      </c>
      <c r="I17" s="666" t="s">
        <v>1028</v>
      </c>
      <c r="J17" s="657" t="s">
        <v>250</v>
      </c>
      <c r="K17" s="414" t="s">
        <v>473</v>
      </c>
      <c r="L17" s="775" t="s">
        <v>656</v>
      </c>
      <c r="M17" s="608"/>
    </row>
    <row r="18" spans="1:15" ht="19">
      <c r="A18" s="407"/>
      <c r="C18" s="778"/>
      <c r="D18" s="789"/>
      <c r="E18" s="779"/>
      <c r="F18" s="783"/>
      <c r="G18" s="611"/>
      <c r="H18" s="605" t="s">
        <v>278</v>
      </c>
      <c r="I18" s="418"/>
      <c r="J18" s="418"/>
      <c r="K18" s="416"/>
      <c r="L18" s="777"/>
      <c r="M18" s="608"/>
    </row>
    <row r="19" spans="1:15" ht="19">
      <c r="A19" s="407"/>
      <c r="B19" s="245">
        <v>3</v>
      </c>
      <c r="C19" s="86"/>
      <c r="D19" s="246" t="s">
        <v>53</v>
      </c>
      <c r="E19" s="782" t="s">
        <v>615</v>
      </c>
      <c r="F19" s="782"/>
      <c r="G19" s="782"/>
      <c r="H19" s="782"/>
      <c r="I19" s="782"/>
      <c r="J19" s="782"/>
      <c r="K19" s="782"/>
      <c r="L19" s="535"/>
      <c r="M19" s="608"/>
    </row>
    <row r="20" spans="1:15" ht="35.35">
      <c r="A20" s="407"/>
      <c r="C20" s="86"/>
      <c r="D20" s="606" t="s">
        <v>465</v>
      </c>
      <c r="E20" s="414" t="s">
        <v>473</v>
      </c>
      <c r="F20" s="414" t="s">
        <v>473</v>
      </c>
      <c r="G20" s="800" t="s">
        <v>473</v>
      </c>
      <c r="H20" s="801"/>
      <c r="I20" s="414" t="s">
        <v>473</v>
      </c>
      <c r="J20" s="414" t="s">
        <v>473</v>
      </c>
      <c r="K20" s="694" t="s">
        <v>1555</v>
      </c>
      <c r="L20" s="281" t="s">
        <v>616</v>
      </c>
      <c r="M20" s="608"/>
    </row>
    <row r="21" spans="1:15" ht="19">
      <c r="A21" s="407"/>
      <c r="B21" s="245">
        <v>3</v>
      </c>
      <c r="C21" s="86"/>
      <c r="D21" s="246" t="s">
        <v>54</v>
      </c>
      <c r="E21" s="782" t="s">
        <v>617</v>
      </c>
      <c r="F21" s="782"/>
      <c r="G21" s="782"/>
      <c r="H21" s="782"/>
      <c r="I21" s="782"/>
      <c r="J21" s="782"/>
      <c r="K21" s="782"/>
      <c r="L21" s="535"/>
      <c r="M21" s="608"/>
    </row>
    <row r="22" spans="1:15" ht="67.599999999999994" customHeight="1">
      <c r="A22" s="407"/>
      <c r="C22" s="778"/>
      <c r="D22" s="789" t="s">
        <v>466</v>
      </c>
      <c r="E22" s="779" t="str">
        <f>IF('Перечень тарифов'!E21="","наименование отсутствует","" &amp; 'Перечень тарифов'!E21 &amp; "")</f>
        <v>Тариф на транспортировку сточных вод</v>
      </c>
      <c r="F22" s="783" t="str">
        <f>IF('Перечень тарифов'!J21="","наименование отсутствует","" &amp; 'Перечень тарифов'!J21 &amp; "")</f>
        <v>Тариф на услуги по транспортировке сточных вод</v>
      </c>
      <c r="G22" s="414"/>
      <c r="H22" s="666" t="s">
        <v>1027</v>
      </c>
      <c r="I22" s="666" t="s">
        <v>1028</v>
      </c>
      <c r="J22" s="671">
        <v>3534.91</v>
      </c>
      <c r="K22" s="414" t="s">
        <v>473</v>
      </c>
      <c r="L22" s="775" t="s">
        <v>657</v>
      </c>
      <c r="M22" s="608"/>
    </row>
    <row r="23" spans="1:15" ht="19">
      <c r="A23" s="407"/>
      <c r="C23" s="778"/>
      <c r="D23" s="789"/>
      <c r="E23" s="779"/>
      <c r="F23" s="783"/>
      <c r="G23" s="611"/>
      <c r="H23" s="605" t="s">
        <v>278</v>
      </c>
      <c r="I23" s="415"/>
      <c r="J23" s="415"/>
      <c r="K23" s="416"/>
      <c r="L23" s="777"/>
      <c r="M23" s="608"/>
    </row>
    <row r="24" spans="1:15" ht="19">
      <c r="A24" s="407"/>
      <c r="C24" s="86"/>
      <c r="D24" s="246" t="s">
        <v>71</v>
      </c>
      <c r="E24" s="782" t="s">
        <v>618</v>
      </c>
      <c r="F24" s="782"/>
      <c r="G24" s="782"/>
      <c r="H24" s="782"/>
      <c r="I24" s="782"/>
      <c r="J24" s="782"/>
      <c r="K24" s="782"/>
      <c r="L24" s="535"/>
      <c r="M24" s="608"/>
    </row>
    <row r="25" spans="1:15" ht="78.75" customHeight="1">
      <c r="A25" s="407"/>
      <c r="C25" s="778"/>
      <c r="D25" s="780" t="s">
        <v>467</v>
      </c>
      <c r="E25" s="779" t="str">
        <f>IF('Перечень тарифов'!E21="","наименование отсутствует","" &amp; 'Перечень тарифов'!E21 &amp; "")</f>
        <v>Тариф на транспортировку сточных вод</v>
      </c>
      <c r="F25" s="783" t="str">
        <f>IF('Перечень тарифов'!J21="","наименование отсутствует","" &amp; 'Перечень тарифов'!J21 &amp; "")</f>
        <v>Тариф на услуги по транспортировке сточных вод</v>
      </c>
      <c r="G25" s="414"/>
      <c r="H25" s="668" t="s">
        <v>1027</v>
      </c>
      <c r="I25" s="666" t="s">
        <v>1028</v>
      </c>
      <c r="J25" s="671">
        <v>18.399999999999999</v>
      </c>
      <c r="K25" s="414" t="s">
        <v>473</v>
      </c>
      <c r="L25" s="775" t="s">
        <v>646</v>
      </c>
      <c r="M25" s="608"/>
    </row>
    <row r="26" spans="1:15" ht="19">
      <c r="A26" s="407"/>
      <c r="C26" s="778"/>
      <c r="D26" s="781"/>
      <c r="E26" s="779"/>
      <c r="F26" s="783"/>
      <c r="G26" s="611"/>
      <c r="H26" s="605" t="s">
        <v>278</v>
      </c>
      <c r="I26" s="415"/>
      <c r="J26" s="415"/>
      <c r="K26" s="416"/>
      <c r="L26" s="777"/>
      <c r="M26" s="608"/>
    </row>
    <row r="27" spans="1:15" ht="26.2" customHeight="1">
      <c r="A27" s="407"/>
      <c r="C27" s="86"/>
      <c r="D27" s="246" t="s">
        <v>72</v>
      </c>
      <c r="E27" s="782" t="s">
        <v>658</v>
      </c>
      <c r="F27" s="782"/>
      <c r="G27" s="782"/>
      <c r="H27" s="782"/>
      <c r="I27" s="782"/>
      <c r="J27" s="782"/>
      <c r="K27" s="782"/>
      <c r="L27" s="535"/>
      <c r="M27" s="608"/>
    </row>
    <row r="28" spans="1:15" ht="112.6" customHeight="1">
      <c r="A28" s="407"/>
      <c r="C28" s="778"/>
      <c r="D28" s="780" t="s">
        <v>468</v>
      </c>
      <c r="E28" s="779" t="str">
        <f>IF('Перечень тарифов'!E21="","наименование отсутствует","" &amp; 'Перечень тарифов'!E21 &amp; "")</f>
        <v>Тариф на транспортировку сточных вод</v>
      </c>
      <c r="F28" s="783" t="str">
        <f>IF('Перечень тарифов'!J21="","наименование отсутствует","" &amp; 'Перечень тарифов'!J21 &amp; "")</f>
        <v>Тариф на услуги по транспортировке сточных вод</v>
      </c>
      <c r="G28" s="414"/>
      <c r="H28" s="668" t="s">
        <v>1027</v>
      </c>
      <c r="I28" s="666" t="s">
        <v>1028</v>
      </c>
      <c r="J28" s="671">
        <v>0</v>
      </c>
      <c r="K28" s="414" t="s">
        <v>473</v>
      </c>
      <c r="L28" s="775" t="s">
        <v>647</v>
      </c>
      <c r="M28" s="608"/>
      <c r="O28" s="312" t="s">
        <v>582</v>
      </c>
    </row>
    <row r="29" spans="1:15" ht="19">
      <c r="A29" s="407"/>
      <c r="C29" s="778"/>
      <c r="D29" s="781"/>
      <c r="E29" s="779"/>
      <c r="F29" s="783"/>
      <c r="G29" s="611"/>
      <c r="H29" s="605" t="s">
        <v>278</v>
      </c>
      <c r="I29" s="415"/>
      <c r="J29" s="415"/>
      <c r="K29" s="416"/>
      <c r="L29" s="777"/>
      <c r="M29" s="608"/>
    </row>
    <row r="30" spans="1:15" ht="25.55" customHeight="1">
      <c r="A30" s="407"/>
      <c r="B30" s="245">
        <v>3</v>
      </c>
      <c r="C30" s="86"/>
      <c r="D30" s="246" t="s">
        <v>186</v>
      </c>
      <c r="E30" s="782" t="s">
        <v>659</v>
      </c>
      <c r="F30" s="782"/>
      <c r="G30" s="782"/>
      <c r="H30" s="782"/>
      <c r="I30" s="782"/>
      <c r="J30" s="782"/>
      <c r="K30" s="782"/>
      <c r="L30" s="535"/>
      <c r="M30" s="608"/>
    </row>
    <row r="31" spans="1:15" ht="112.6" customHeight="1">
      <c r="A31" s="407"/>
      <c r="C31" s="778"/>
      <c r="D31" s="780" t="s">
        <v>619</v>
      </c>
      <c r="E31" s="779" t="str">
        <f>IF('Перечень тарифов'!E21="","наименование отсутствует","" &amp; 'Перечень тарифов'!E21 &amp; "")</f>
        <v>Тариф на транспортировку сточных вод</v>
      </c>
      <c r="F31" s="783" t="str">
        <f>IF('Перечень тарифов'!J21="","наименование отсутствует","" &amp; 'Перечень тарифов'!J21 &amp; "")</f>
        <v>Тариф на услуги по транспортировке сточных вод</v>
      </c>
      <c r="G31" s="414"/>
      <c r="H31" s="668" t="s">
        <v>1027</v>
      </c>
      <c r="I31" s="666" t="s">
        <v>1028</v>
      </c>
      <c r="J31" s="671">
        <v>0</v>
      </c>
      <c r="K31" s="414" t="s">
        <v>473</v>
      </c>
      <c r="L31" s="775" t="s">
        <v>648</v>
      </c>
      <c r="M31" s="608"/>
    </row>
    <row r="32" spans="1:15" ht="19">
      <c r="A32" s="407"/>
      <c r="C32" s="778"/>
      <c r="D32" s="781"/>
      <c r="E32" s="779"/>
      <c r="F32" s="783"/>
      <c r="G32" s="611"/>
      <c r="H32" s="605" t="s">
        <v>278</v>
      </c>
      <c r="I32" s="415"/>
      <c r="J32" s="415"/>
      <c r="K32" s="416"/>
      <c r="L32" s="777"/>
      <c r="M32" s="608"/>
    </row>
    <row r="33" spans="1:15" s="228" customFormat="1" ht="2.95" customHeight="1">
      <c r="A33" s="407"/>
      <c r="D33" s="623"/>
      <c r="E33" s="623"/>
      <c r="F33" s="623"/>
      <c r="G33" s="623"/>
      <c r="H33" s="623"/>
      <c r="I33" s="623"/>
      <c r="J33" s="623"/>
      <c r="K33" s="623"/>
      <c r="L33" s="623"/>
      <c r="N33" s="409"/>
      <c r="O33" s="409"/>
    </row>
    <row r="34" spans="1:15" ht="24.75" customHeight="1">
      <c r="D34" s="417">
        <v>1</v>
      </c>
      <c r="E34" s="766" t="s">
        <v>690</v>
      </c>
      <c r="F34" s="766"/>
      <c r="G34" s="766"/>
      <c r="H34" s="766"/>
      <c r="I34" s="766"/>
      <c r="J34" s="766"/>
      <c r="K34" s="766"/>
      <c r="L34" s="766"/>
    </row>
  </sheetData>
  <sheetProtection password="FA9C" sheet="1" objects="1" scenarios="1" formatColumns="0" formatRows="0"/>
  <mergeCells count="48"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28 L25 L22 L16:L1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31:I31 H28:I28 H25:I25 H22:I22 H17:I17"/>
    <dataValidation type="decimal" allowBlank="1" showErrorMessage="1" errorTitle="Ошибка" error="Допускается ввод только действительных чисел!" sqref="J31 J28 J25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20 K1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0" location="'Форма 3.12.1'!$K$20" tooltip="Кликните по гиперссылке, чтобы перейти по гиперссылке или отредактировать её" display="https://portal.eias.ru/Portal/DownloadPage.aspx?type=12&amp;guid=312fe55e-248f-4889-a462-bd18ca27a16f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6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2.95" customHeight="1">
      <c r="A1" s="315" t="s">
        <v>96</v>
      </c>
    </row>
    <row r="2" spans="1:20" ht="22.95">
      <c r="F2" s="767" t="s">
        <v>496</v>
      </c>
      <c r="G2" s="768"/>
      <c r="H2" s="769"/>
      <c r="I2" s="575"/>
    </row>
    <row r="3" spans="1:20" ht="2.95" customHeight="1"/>
    <row r="4" spans="1:20" s="250" customFormat="1" ht="11.8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3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1.95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9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26.04.2022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7.15">
      <c r="A8" s="771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3.6">
      <c r="A9" s="771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3.6">
      <c r="A10" s="771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9">
      <c r="A11" s="771"/>
      <c r="B11" s="771">
        <v>1</v>
      </c>
      <c r="C11" s="462"/>
      <c r="D11" s="462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Архангельская область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3.6">
      <c r="A12" s="771"/>
      <c r="B12" s="771"/>
      <c r="C12" s="771">
        <v>1</v>
      </c>
      <c r="D12" s="462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8.950000000000003" customHeight="1">
      <c r="A13" s="771"/>
      <c r="B13" s="771"/>
      <c r="C13" s="771"/>
      <c r="D13" s="462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02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9">
      <c r="A14" s="771"/>
      <c r="B14" s="771"/>
      <c r="C14" s="771"/>
      <c r="D14" s="462"/>
      <c r="F14" s="458"/>
      <c r="G14" s="162" t="s">
        <v>4</v>
      </c>
      <c r="H14" s="463"/>
      <c r="I14" s="802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9">
      <c r="A15" s="771"/>
      <c r="B15" s="771"/>
      <c r="C15" s="462"/>
      <c r="D15" s="462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9">
      <c r="A16" s="771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9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2.95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.05" customHeight="1">
      <c r="A19" s="449"/>
      <c r="B19" s="449"/>
      <c r="C19" s="449"/>
      <c r="D19" s="449"/>
      <c r="F19" s="446"/>
      <c r="G19" s="766" t="s">
        <v>600</v>
      </c>
      <c r="H19" s="766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4.4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hidden="1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3"/>
    <col min="26" max="26" width="11.125" style="293" customWidth="1"/>
    <col min="27" max="34" width="10.625" style="293"/>
    <col min="35" max="16384" width="10.625" style="34"/>
  </cols>
  <sheetData>
    <row r="1" spans="7:34" hidden="1"/>
    <row r="2" spans="7:34" hidden="1"/>
    <row r="3" spans="7:34" hidden="1"/>
    <row r="4" spans="7:34" ht="2.95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7" t="s">
        <v>660</v>
      </c>
      <c r="M5" s="768"/>
      <c r="N5" s="768"/>
      <c r="O5" s="768"/>
      <c r="P5" s="768"/>
      <c r="Q5" s="768"/>
      <c r="R5" s="768"/>
      <c r="S5" s="768"/>
      <c r="T5" s="768"/>
      <c r="U5" s="769"/>
      <c r="V5" s="575"/>
    </row>
    <row r="6" spans="7:34" s="447" customFormat="1" ht="2.95" customHeight="1">
      <c r="G6" s="448"/>
      <c r="H6" s="448"/>
      <c r="L6" s="446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338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</row>
    <row r="7" spans="7:34" s="449" customFormat="1" ht="4.5999999999999996" hidden="1">
      <c r="L7" s="614"/>
      <c r="M7" s="615"/>
      <c r="O7" s="813"/>
      <c r="P7" s="813"/>
      <c r="Q7" s="813"/>
      <c r="R7" s="813"/>
      <c r="S7" s="813"/>
      <c r="T7" s="813"/>
      <c r="U7" s="813"/>
      <c r="V7" s="813"/>
      <c r="W7" s="336"/>
    </row>
    <row r="8" spans="7:34" s="447" customFormat="1" ht="19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456"/>
      <c r="O8" s="790" t="str">
        <f>IF(datePr_ch="",IF(datePr="","",datePr),datePr_ch)</f>
        <v>21.04.2022</v>
      </c>
      <c r="P8" s="790"/>
      <c r="Q8" s="790"/>
      <c r="R8" s="790"/>
      <c r="S8" s="790"/>
      <c r="T8" s="790"/>
      <c r="U8" s="790"/>
      <c r="V8" s="790"/>
      <c r="W8" s="670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19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456"/>
      <c r="O9" s="790" t="str">
        <f>IF(numberPr_ch="",IF(numberPr="","",numberPr),numberPr_ch)</f>
        <v>904</v>
      </c>
      <c r="P9" s="790"/>
      <c r="Q9" s="790"/>
      <c r="R9" s="790"/>
      <c r="S9" s="790"/>
      <c r="T9" s="790"/>
      <c r="U9" s="790"/>
      <c r="V9" s="790"/>
      <c r="W9" s="670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4.5999999999999996" hidden="1">
      <c r="L10" s="614"/>
      <c r="M10" s="615"/>
      <c r="O10" s="813"/>
      <c r="P10" s="813"/>
      <c r="Q10" s="813"/>
      <c r="R10" s="813"/>
      <c r="S10" s="813"/>
      <c r="T10" s="813"/>
      <c r="U10" s="813"/>
      <c r="V10" s="813"/>
      <c r="W10" s="336"/>
    </row>
    <row r="11" spans="7:34" s="250" customFormat="1" ht="2.95" hidden="1" customHeight="1">
      <c r="G11" s="249"/>
      <c r="H11" s="249"/>
      <c r="L11" s="761"/>
      <c r="M11" s="761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03"/>
      <c r="P12" s="803"/>
      <c r="Q12" s="803"/>
      <c r="R12" s="803"/>
      <c r="S12" s="803"/>
      <c r="T12" s="803"/>
      <c r="U12" s="803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.05" customHeight="1">
      <c r="J13" s="86"/>
      <c r="K13" s="86"/>
      <c r="L13" s="725" t="s">
        <v>469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 t="s">
        <v>470</v>
      </c>
    </row>
    <row r="14" spans="7:34" ht="15.05" customHeight="1">
      <c r="J14" s="86"/>
      <c r="K14" s="86"/>
      <c r="L14" s="725" t="s">
        <v>95</v>
      </c>
      <c r="M14" s="725" t="s">
        <v>404</v>
      </c>
      <c r="N14" s="725"/>
      <c r="O14" s="818" t="s">
        <v>474</v>
      </c>
      <c r="P14" s="818"/>
      <c r="Q14" s="818"/>
      <c r="R14" s="818"/>
      <c r="S14" s="818"/>
      <c r="T14" s="818"/>
      <c r="U14" s="725" t="s">
        <v>338</v>
      </c>
      <c r="V14" s="817" t="s">
        <v>278</v>
      </c>
      <c r="W14" s="725"/>
    </row>
    <row r="15" spans="7:34" ht="14.25" customHeight="1">
      <c r="J15" s="86"/>
      <c r="K15" s="86"/>
      <c r="L15" s="725"/>
      <c r="M15" s="725"/>
      <c r="N15" s="725"/>
      <c r="O15" s="247" t="s">
        <v>475</v>
      </c>
      <c r="P15" s="804" t="s">
        <v>274</v>
      </c>
      <c r="Q15" s="804"/>
      <c r="R15" s="758" t="s">
        <v>476</v>
      </c>
      <c r="S15" s="758"/>
      <c r="T15" s="758"/>
      <c r="U15" s="725"/>
      <c r="V15" s="817"/>
      <c r="W15" s="725"/>
    </row>
    <row r="16" spans="7:34" ht="33.75" customHeight="1">
      <c r="J16" s="86"/>
      <c r="K16" s="86"/>
      <c r="L16" s="725"/>
      <c r="M16" s="725"/>
      <c r="N16" s="725"/>
      <c r="O16" s="419" t="s">
        <v>477</v>
      </c>
      <c r="P16" s="420" t="s">
        <v>665</v>
      </c>
      <c r="Q16" s="420" t="s">
        <v>386</v>
      </c>
      <c r="R16" s="421" t="s">
        <v>277</v>
      </c>
      <c r="S16" s="811" t="s">
        <v>276</v>
      </c>
      <c r="T16" s="811"/>
      <c r="U16" s="725"/>
      <c r="V16" s="817"/>
      <c r="W16" s="725"/>
    </row>
    <row r="17" spans="1:35" ht="11.95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2">
        <f ca="1">OFFSET(S17,0,-1)+1</f>
        <v>7</v>
      </c>
      <c r="T17" s="812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3.6">
      <c r="A18" s="810">
        <v>1</v>
      </c>
      <c r="B18" s="335"/>
      <c r="C18" s="335"/>
      <c r="D18" s="335"/>
      <c r="E18" s="336"/>
      <c r="F18" s="337"/>
      <c r="G18" s="337"/>
      <c r="H18" s="337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5"/>
      <c r="P18" s="755"/>
      <c r="Q18" s="755"/>
      <c r="R18" s="755"/>
      <c r="S18" s="755"/>
      <c r="T18" s="755"/>
      <c r="U18" s="755"/>
      <c r="V18" s="755"/>
      <c r="W18" s="582" t="s">
        <v>622</v>
      </c>
    </row>
    <row r="19" spans="1:35" ht="23.6">
      <c r="A19" s="810"/>
      <c r="B19" s="810">
        <v>1</v>
      </c>
      <c r="C19" s="335"/>
      <c r="D19" s="335"/>
      <c r="E19" s="337"/>
      <c r="F19" s="337"/>
      <c r="G19" s="337"/>
      <c r="H19" s="337"/>
      <c r="I19" s="199"/>
      <c r="J19" s="180"/>
      <c r="K19" s="34"/>
      <c r="L19" s="334" t="str">
        <f>mergeValue(A19) &amp;"."&amp; mergeValue(B19)</f>
        <v>1.1</v>
      </c>
      <c r="M19" s="158" t="s">
        <v>18</v>
      </c>
      <c r="N19" s="280"/>
      <c r="O19" s="805"/>
      <c r="P19" s="805"/>
      <c r="Q19" s="805"/>
      <c r="R19" s="805"/>
      <c r="S19" s="805"/>
      <c r="T19" s="805"/>
      <c r="U19" s="805"/>
      <c r="V19" s="805"/>
      <c r="W19" s="281" t="s">
        <v>483</v>
      </c>
    </row>
    <row r="20" spans="1:35" ht="47.15">
      <c r="A20" s="810"/>
      <c r="B20" s="810"/>
      <c r="C20" s="810">
        <v>1</v>
      </c>
      <c r="D20" s="335"/>
      <c r="E20" s="337"/>
      <c r="F20" s="337"/>
      <c r="G20" s="337"/>
      <c r="H20" s="337"/>
      <c r="I20" s="339"/>
      <c r="J20" s="180"/>
      <c r="K20" s="101"/>
      <c r="L20" s="334" t="str">
        <f>mergeValue(A20) &amp;"."&amp; mergeValue(B20)&amp;"."&amp; mergeValue(C20)</f>
        <v>1.1.1</v>
      </c>
      <c r="M20" s="159" t="s">
        <v>644</v>
      </c>
      <c r="N20" s="280"/>
      <c r="O20" s="805"/>
      <c r="P20" s="805"/>
      <c r="Q20" s="805"/>
      <c r="R20" s="805"/>
      <c r="S20" s="805"/>
      <c r="T20" s="805"/>
      <c r="U20" s="805"/>
      <c r="V20" s="805"/>
      <c r="W20" s="281" t="s">
        <v>649</v>
      </c>
      <c r="AA20" s="312"/>
    </row>
    <row r="21" spans="1:35" ht="35.35">
      <c r="A21" s="810"/>
      <c r="B21" s="810"/>
      <c r="C21" s="810"/>
      <c r="D21" s="810">
        <v>1</v>
      </c>
      <c r="E21" s="337"/>
      <c r="F21" s="337"/>
      <c r="G21" s="337"/>
      <c r="H21" s="337"/>
      <c r="I21" s="803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20"/>
      <c r="P21" s="820"/>
      <c r="Q21" s="820"/>
      <c r="R21" s="820"/>
      <c r="S21" s="820"/>
      <c r="T21" s="820"/>
      <c r="U21" s="820"/>
      <c r="V21" s="820"/>
      <c r="W21" s="281" t="s">
        <v>666</v>
      </c>
      <c r="AA21" s="312"/>
    </row>
    <row r="22" spans="1:35" ht="35.35">
      <c r="A22" s="810"/>
      <c r="B22" s="810"/>
      <c r="C22" s="810"/>
      <c r="D22" s="810"/>
      <c r="E22" s="810">
        <v>1</v>
      </c>
      <c r="F22" s="337"/>
      <c r="G22" s="337"/>
      <c r="H22" s="337"/>
      <c r="I22" s="803"/>
      <c r="J22" s="803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19"/>
      <c r="P22" s="819"/>
      <c r="Q22" s="819"/>
      <c r="R22" s="819"/>
      <c r="S22" s="819"/>
      <c r="T22" s="819"/>
      <c r="U22" s="819"/>
      <c r="V22" s="819"/>
      <c r="W22" s="281" t="s">
        <v>484</v>
      </c>
      <c r="Y22" s="312" t="str">
        <f>strCheckUnique(Z22:Z25)</f>
        <v/>
      </c>
      <c r="AA22" s="312"/>
    </row>
    <row r="23" spans="1:35" ht="65.95" customHeight="1">
      <c r="A23" s="810"/>
      <c r="B23" s="810"/>
      <c r="C23" s="810"/>
      <c r="D23" s="810"/>
      <c r="E23" s="810"/>
      <c r="F23" s="335">
        <v>1</v>
      </c>
      <c r="G23" s="335"/>
      <c r="H23" s="335"/>
      <c r="I23" s="803"/>
      <c r="J23" s="803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/>
      <c r="N23" s="807"/>
      <c r="O23" s="191"/>
      <c r="P23" s="191"/>
      <c r="Q23" s="191"/>
      <c r="R23" s="808"/>
      <c r="S23" s="806" t="s">
        <v>87</v>
      </c>
      <c r="T23" s="808"/>
      <c r="U23" s="806" t="s">
        <v>88</v>
      </c>
      <c r="V23" s="277"/>
      <c r="W23" s="814" t="s">
        <v>623</v>
      </c>
      <c r="X23" s="581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10"/>
      <c r="B24" s="810"/>
      <c r="C24" s="810"/>
      <c r="D24" s="810"/>
      <c r="E24" s="810"/>
      <c r="F24" s="335"/>
      <c r="G24" s="335"/>
      <c r="H24" s="335"/>
      <c r="I24" s="803"/>
      <c r="J24" s="803"/>
      <c r="K24" s="339"/>
      <c r="L24" s="170"/>
      <c r="M24" s="204"/>
      <c r="N24" s="807"/>
      <c r="O24" s="294"/>
      <c r="P24" s="291"/>
      <c r="Q24" s="292" t="str">
        <f>R23 &amp; "-" &amp; T23</f>
        <v>-</v>
      </c>
      <c r="R24" s="808"/>
      <c r="S24" s="806"/>
      <c r="T24" s="809"/>
      <c r="U24" s="806"/>
      <c r="V24" s="277"/>
      <c r="W24" s="815"/>
      <c r="AA24" s="312"/>
    </row>
    <row r="25" spans="1:35" customFormat="1" ht="15.05" customHeight="1">
      <c r="A25" s="810"/>
      <c r="B25" s="810"/>
      <c r="C25" s="810"/>
      <c r="D25" s="810"/>
      <c r="E25" s="810"/>
      <c r="F25" s="335"/>
      <c r="G25" s="335"/>
      <c r="H25" s="335"/>
      <c r="I25" s="803"/>
      <c r="J25" s="803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16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.05" customHeight="1">
      <c r="A26" s="810"/>
      <c r="B26" s="810"/>
      <c r="C26" s="810"/>
      <c r="D26" s="810"/>
      <c r="E26" s="335"/>
      <c r="F26" s="337"/>
      <c r="G26" s="337"/>
      <c r="H26" s="337"/>
      <c r="I26" s="803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.05" customHeight="1">
      <c r="A27" s="810"/>
      <c r="B27" s="810"/>
      <c r="C27" s="810"/>
      <c r="D27" s="335"/>
      <c r="E27" s="340"/>
      <c r="F27" s="337"/>
      <c r="G27" s="337"/>
      <c r="H27" s="337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customFormat="1" ht="15.05" customHeight="1">
      <c r="A28" s="810"/>
      <c r="B28" s="810"/>
      <c r="C28" s="335"/>
      <c r="D28" s="335"/>
      <c r="E28" s="340"/>
      <c r="F28" s="337"/>
      <c r="G28" s="337"/>
      <c r="H28" s="337"/>
      <c r="I28" s="200"/>
      <c r="J28" s="85"/>
      <c r="K28" s="179"/>
      <c r="L28" s="111"/>
      <c r="M28" s="161" t="s">
        <v>675</v>
      </c>
      <c r="N28" s="197"/>
      <c r="O28" s="161"/>
      <c r="P28" s="161"/>
      <c r="Q28" s="161"/>
      <c r="R28" s="257"/>
      <c r="S28" s="197"/>
      <c r="T28" s="197"/>
      <c r="U28" s="196"/>
      <c r="V28" s="197"/>
      <c r="W28" s="185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</row>
    <row r="29" spans="1:35" customFormat="1" ht="15.05" customHeight="1">
      <c r="A29" s="810"/>
      <c r="B29" s="335"/>
      <c r="C29" s="340"/>
      <c r="D29" s="340"/>
      <c r="E29" s="340"/>
      <c r="F29" s="337"/>
      <c r="G29" s="337"/>
      <c r="H29" s="337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57"/>
      <c r="S29" s="197"/>
      <c r="T29" s="197"/>
      <c r="U29" s="196"/>
      <c r="V29" s="197"/>
      <c r="W29" s="185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</row>
    <row r="30" spans="1:35" customFormat="1" ht="15.05" customHeight="1">
      <c r="A30" s="335"/>
      <c r="B30" s="341"/>
      <c r="C30" s="341"/>
      <c r="D30" s="341"/>
      <c r="E30" s="342"/>
      <c r="F30" s="341"/>
      <c r="G30" s="337"/>
      <c r="H30" s="337"/>
      <c r="I30" s="199"/>
      <c r="J30" s="85"/>
      <c r="K30" s="339"/>
      <c r="L30" s="111"/>
      <c r="M30" s="209" t="s">
        <v>311</v>
      </c>
      <c r="N30" s="197"/>
      <c r="O30" s="161"/>
      <c r="P30" s="161"/>
      <c r="Q30" s="161"/>
      <c r="R30" s="257"/>
      <c r="S30" s="197"/>
      <c r="T30" s="197"/>
      <c r="U30" s="196"/>
      <c r="V30" s="197"/>
      <c r="W30" s="185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</row>
    <row r="31" spans="1:35" ht="2.95" customHeight="1"/>
    <row r="32" spans="1:35" ht="48.95" customHeight="1">
      <c r="L32" s="613">
        <v>1</v>
      </c>
      <c r="M32" s="766" t="s">
        <v>691</v>
      </c>
      <c r="N32" s="766"/>
      <c r="O32" s="766"/>
      <c r="P32" s="766"/>
      <c r="Q32" s="766"/>
      <c r="R32" s="766"/>
      <c r="S32" s="766"/>
      <c r="T32" s="766"/>
      <c r="U32" s="766"/>
      <c r="V32" s="766"/>
    </row>
  </sheetData>
  <sheetProtection password="FA9C" sheet="1" objects="1" scenarios="1" formatColumns="0" formatRows="0"/>
  <dataConsolidate leftLabels="1" link="1"/>
  <mergeCells count="38"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  <mergeCell ref="O8:V8"/>
    <mergeCell ref="O9:V9"/>
    <mergeCell ref="L5:U5"/>
    <mergeCell ref="L11:M11"/>
    <mergeCell ref="O10:V10"/>
    <mergeCell ref="O7:V7"/>
    <mergeCell ref="O12:U12"/>
    <mergeCell ref="S16:T16"/>
    <mergeCell ref="O19:V19"/>
    <mergeCell ref="O18:V18"/>
    <mergeCell ref="S17:T17"/>
    <mergeCell ref="U14:U16"/>
    <mergeCell ref="A18:A29"/>
    <mergeCell ref="B19:B28"/>
    <mergeCell ref="C20:C27"/>
    <mergeCell ref="D21:D26"/>
    <mergeCell ref="I21:I26"/>
    <mergeCell ref="E22:E25"/>
    <mergeCell ref="J22:J25"/>
    <mergeCell ref="P15:Q15"/>
    <mergeCell ref="O20:V20"/>
    <mergeCell ref="M32:V32"/>
    <mergeCell ref="S23:S24"/>
    <mergeCell ref="U23:U24"/>
    <mergeCell ref="N23:N24"/>
    <mergeCell ref="T23:T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05_2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4.4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2.95" customHeight="1">
      <c r="A1" s="315" t="s">
        <v>52</v>
      </c>
    </row>
    <row r="2" spans="1:20" ht="22.95">
      <c r="F2" s="767" t="s">
        <v>496</v>
      </c>
      <c r="G2" s="768"/>
      <c r="H2" s="769"/>
      <c r="I2" s="575"/>
    </row>
    <row r="3" spans="1:20" ht="2.95" customHeight="1"/>
    <row r="4" spans="1:20" s="250" customFormat="1" ht="11.8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3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1.95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9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26.04.2022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7.15">
      <c r="A8" s="771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 t="str">
        <f>IF('Перечень тарифов'!R21="","наименование отсутствует","" &amp; 'Перечень тарифов'!R21 &amp; "")</f>
        <v>Канализационная сеть</v>
      </c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3.6">
      <c r="A9" s="771"/>
      <c r="B9" s="314"/>
      <c r="C9" s="314"/>
      <c r="D9" s="314"/>
      <c r="F9" s="454" t="str">
        <f>"3." &amp;mergeValue(A9)</f>
        <v>3.1</v>
      </c>
      <c r="G9" s="537" t="s">
        <v>500</v>
      </c>
      <c r="H9" s="438" t="str">
        <f>IF('Перечень тарифов'!F21="","наименование отсутствует","" &amp; 'Перечень тарифов'!F21 &amp; "")</f>
        <v>Транспортировка</v>
      </c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3.6">
      <c r="A10" s="771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9">
      <c r="A11" s="771"/>
      <c r="B11" s="771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Архангельская область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3.6">
      <c r="A12" s="771"/>
      <c r="B12" s="771"/>
      <c r="C12" s="771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 t="str">
        <f>IF(Территории!H13="","","" &amp; Территории!H13 &amp; "")</f>
        <v>Архангельск</v>
      </c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58.95">
      <c r="A13" s="771"/>
      <c r="B13" s="771"/>
      <c r="C13" s="771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 t="str">
        <f>IF(Территории!R14="","","" &amp; Территории!R14 &amp; "")</f>
        <v>Архангельск (11701000)</v>
      </c>
      <c r="I13" s="680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447" customFormat="1" ht="2.95" customHeight="1">
      <c r="A14" s="449"/>
      <c r="B14" s="449"/>
      <c r="C14" s="449"/>
      <c r="D14" s="449"/>
      <c r="F14" s="465"/>
      <c r="G14" s="466"/>
      <c r="H14" s="467"/>
      <c r="I14" s="468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</row>
    <row r="15" spans="1:20" s="447" customFormat="1" ht="15.05" customHeight="1">
      <c r="A15" s="449"/>
      <c r="B15" s="449"/>
      <c r="C15" s="449"/>
      <c r="D15" s="449"/>
      <c r="F15" s="446"/>
      <c r="G15" s="766" t="s">
        <v>600</v>
      </c>
      <c r="H15" s="766"/>
      <c r="I15" s="338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06_2">
    <tabColor rgb="FFEAEBEE"/>
    <pageSetUpPr fitToPage="1"/>
  </sheetPr>
  <dimension ref="A1:AI29"/>
  <sheetViews>
    <sheetView showGridLines="0" topLeftCell="I4" zoomScaleNormal="100" workbookViewId="0">
      <selection activeCell="O31" sqref="O31"/>
    </sheetView>
  </sheetViews>
  <sheetFormatPr defaultColWidth="10.625" defaultRowHeight="14.4"/>
  <cols>
    <col min="1" max="6" width="10.625" style="34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4" customWidth="1"/>
    <col min="13" max="13" width="47.375" style="34" customWidth="1"/>
    <col min="14" max="14" width="1.75" style="34" hidden="1" customWidth="1"/>
    <col min="15" max="15" width="20.75" style="34" customWidth="1"/>
    <col min="16" max="17" width="23.75" style="34" hidden="1" customWidth="1"/>
    <col min="18" max="18" width="11.75" style="34" customWidth="1"/>
    <col min="19" max="19" width="3.75" style="34" customWidth="1"/>
    <col min="20" max="20" width="11.75" style="34" customWidth="1"/>
    <col min="21" max="21" width="8.625" style="34" hidden="1" customWidth="1"/>
    <col min="22" max="22" width="4.75" style="34" customWidth="1"/>
    <col min="23" max="23" width="115.75" style="34" customWidth="1"/>
    <col min="24" max="25" width="10.625" style="293"/>
    <col min="26" max="26" width="11.125" style="293" customWidth="1"/>
    <col min="27" max="34" width="10.625" style="293"/>
    <col min="35" max="16384" width="10.625" style="34"/>
  </cols>
  <sheetData>
    <row r="1" spans="7:34" hidden="1">
      <c r="Q1" s="290"/>
      <c r="R1" s="290"/>
    </row>
    <row r="2" spans="7:34" hidden="1">
      <c r="U2" s="290"/>
    </row>
    <row r="3" spans="7:34" hidden="1"/>
    <row r="4" spans="7:34" ht="2.95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67" t="s">
        <v>660</v>
      </c>
      <c r="M5" s="768"/>
      <c r="N5" s="768"/>
      <c r="O5" s="768"/>
      <c r="P5" s="768"/>
      <c r="Q5" s="768"/>
      <c r="R5" s="768"/>
      <c r="S5" s="768"/>
      <c r="T5" s="768"/>
      <c r="U5" s="769"/>
    </row>
    <row r="6" spans="7:34" ht="2.95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49" customFormat="1" ht="4.5999999999999996" hidden="1">
      <c r="L7" s="614"/>
      <c r="M7" s="615"/>
      <c r="O7" s="813"/>
      <c r="P7" s="813"/>
      <c r="Q7" s="813"/>
      <c r="R7" s="813"/>
      <c r="S7" s="813"/>
      <c r="T7" s="813"/>
      <c r="U7" s="813"/>
      <c r="V7" s="813"/>
      <c r="W7" s="336"/>
    </row>
    <row r="8" spans="7:34" s="447" customFormat="1" ht="19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6"/>
      <c r="O8" s="790" t="str">
        <f>IF(datePr_ch="",IF(datePr="","",datePr),datePr_ch)</f>
        <v>21.04.2022</v>
      </c>
      <c r="P8" s="790"/>
      <c r="Q8" s="790"/>
      <c r="R8" s="790"/>
      <c r="S8" s="790"/>
      <c r="T8" s="790"/>
      <c r="U8" s="790"/>
      <c r="V8" s="790"/>
      <c r="W8" s="670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34" s="447" customFormat="1" ht="19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6"/>
      <c r="O9" s="790" t="str">
        <f>IF(numberPr_ch="",IF(numberPr="","",numberPr),numberPr_ch)</f>
        <v>904</v>
      </c>
      <c r="P9" s="790"/>
      <c r="Q9" s="790"/>
      <c r="R9" s="790"/>
      <c r="S9" s="790"/>
      <c r="T9" s="790"/>
      <c r="U9" s="790"/>
      <c r="V9" s="790"/>
      <c r="W9" s="670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34" s="449" customFormat="1" ht="4.5999999999999996" hidden="1">
      <c r="L10" s="614"/>
      <c r="M10" s="615"/>
      <c r="O10" s="813"/>
      <c r="P10" s="813"/>
      <c r="Q10" s="813"/>
      <c r="R10" s="813"/>
      <c r="S10" s="813"/>
      <c r="T10" s="813"/>
      <c r="U10" s="813"/>
      <c r="V10" s="813"/>
      <c r="W10" s="336"/>
    </row>
    <row r="11" spans="7:34" s="250" customFormat="1" ht="15.75" hidden="1" customHeight="1">
      <c r="G11" s="249"/>
      <c r="H11" s="249"/>
      <c r="L11" s="761"/>
      <c r="M11" s="761"/>
      <c r="N11" s="210"/>
      <c r="O11" s="283"/>
      <c r="P11" s="283"/>
      <c r="Q11" s="283"/>
      <c r="R11" s="283"/>
      <c r="S11" s="283"/>
      <c r="T11" s="283"/>
      <c r="U11" s="310" t="s">
        <v>376</v>
      </c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</row>
    <row r="12" spans="7:34" s="250" customFormat="1">
      <c r="G12" s="249"/>
      <c r="H12" s="249"/>
      <c r="L12" s="210"/>
      <c r="M12" s="210"/>
      <c r="N12" s="210"/>
      <c r="O12" s="803"/>
      <c r="P12" s="803"/>
      <c r="Q12" s="803"/>
      <c r="R12" s="803"/>
      <c r="S12" s="803"/>
      <c r="T12" s="803"/>
      <c r="U12" s="803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</row>
    <row r="13" spans="7:34" ht="15.05" customHeight="1">
      <c r="J13" s="86"/>
      <c r="K13" s="86"/>
      <c r="L13" s="725" t="s">
        <v>469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 t="s">
        <v>470</v>
      </c>
    </row>
    <row r="14" spans="7:34" ht="15.05" customHeight="1">
      <c r="J14" s="86"/>
      <c r="K14" s="86"/>
      <c r="L14" s="725" t="s">
        <v>95</v>
      </c>
      <c r="M14" s="725" t="s">
        <v>404</v>
      </c>
      <c r="N14" s="725"/>
      <c r="O14" s="818" t="s">
        <v>474</v>
      </c>
      <c r="P14" s="818"/>
      <c r="Q14" s="818"/>
      <c r="R14" s="818"/>
      <c r="S14" s="818"/>
      <c r="T14" s="818"/>
      <c r="U14" s="725" t="s">
        <v>338</v>
      </c>
      <c r="V14" s="817" t="s">
        <v>278</v>
      </c>
      <c r="W14" s="725"/>
    </row>
    <row r="15" spans="7:34" ht="14.25" customHeight="1">
      <c r="J15" s="86"/>
      <c r="K15" s="86"/>
      <c r="L15" s="725"/>
      <c r="M15" s="725"/>
      <c r="N15" s="725"/>
      <c r="O15" s="247" t="s">
        <v>475</v>
      </c>
      <c r="P15" s="804" t="s">
        <v>274</v>
      </c>
      <c r="Q15" s="804"/>
      <c r="R15" s="758" t="s">
        <v>476</v>
      </c>
      <c r="S15" s="758"/>
      <c r="T15" s="758"/>
      <c r="U15" s="725"/>
      <c r="V15" s="817"/>
      <c r="W15" s="725"/>
    </row>
    <row r="16" spans="7:34" ht="33.75" customHeight="1">
      <c r="J16" s="86"/>
      <c r="K16" s="86"/>
      <c r="L16" s="725"/>
      <c r="M16" s="725"/>
      <c r="N16" s="725"/>
      <c r="O16" s="419" t="s">
        <v>477</v>
      </c>
      <c r="P16" s="420" t="s">
        <v>665</v>
      </c>
      <c r="Q16" s="420" t="s">
        <v>386</v>
      </c>
      <c r="R16" s="421" t="s">
        <v>277</v>
      </c>
      <c r="S16" s="811" t="s">
        <v>276</v>
      </c>
      <c r="T16" s="811"/>
      <c r="U16" s="725"/>
      <c r="V16" s="817"/>
      <c r="W16" s="725"/>
    </row>
    <row r="17" spans="1:35" ht="11.95" customHeight="1">
      <c r="J17" s="86"/>
      <c r="K17" s="244">
        <v>1</v>
      </c>
      <c r="L17" s="563" t="s">
        <v>96</v>
      </c>
      <c r="M17" s="563" t="s">
        <v>52</v>
      </c>
      <c r="N17" s="569" t="str">
        <f ca="1">OFFSET(N17,0,-1)</f>
        <v>2</v>
      </c>
      <c r="O17" s="564">
        <f ca="1">OFFSET(O17,0,-1)+1</f>
        <v>3</v>
      </c>
      <c r="P17" s="564">
        <f ca="1">OFFSET(P17,0,-1)+1</f>
        <v>4</v>
      </c>
      <c r="Q17" s="564">
        <f ca="1">OFFSET(Q17,0,-1)+1</f>
        <v>5</v>
      </c>
      <c r="R17" s="564">
        <f ca="1">OFFSET(R17,0,-1)+1</f>
        <v>6</v>
      </c>
      <c r="S17" s="812">
        <f ca="1">OFFSET(S17,0,-1)+1</f>
        <v>7</v>
      </c>
      <c r="T17" s="812"/>
      <c r="U17" s="564">
        <f ca="1">OFFSET(U17,0,-2)+1</f>
        <v>8</v>
      </c>
      <c r="V17" s="569">
        <f ca="1">OFFSET(V17,0,-1)</f>
        <v>8</v>
      </c>
      <c r="W17" s="564">
        <f ca="1">OFFSET(W17,0,-1)+1</f>
        <v>9</v>
      </c>
    </row>
    <row r="18" spans="1:35" ht="23.6">
      <c r="A18" s="810">
        <v>1</v>
      </c>
      <c r="B18" s="335"/>
      <c r="C18" s="335"/>
      <c r="D18" s="335"/>
      <c r="E18" s="336"/>
      <c r="F18" s="405"/>
      <c r="G18" s="405"/>
      <c r="H18" s="405"/>
      <c r="I18" s="338"/>
      <c r="J18" s="179"/>
      <c r="K18" s="179"/>
      <c r="L18" s="555">
        <f>mergeValue(A18)</f>
        <v>1</v>
      </c>
      <c r="M18" s="562" t="s">
        <v>23</v>
      </c>
      <c r="N18" s="568"/>
      <c r="O18" s="755" t="str">
        <f>IF('Перечень тарифов'!J21="","","" &amp; 'Перечень тарифов'!J21 &amp; "")</f>
        <v>Тариф на услуги по транспортировке сточных вод</v>
      </c>
      <c r="P18" s="755"/>
      <c r="Q18" s="755"/>
      <c r="R18" s="755"/>
      <c r="S18" s="755"/>
      <c r="T18" s="755"/>
      <c r="U18" s="755"/>
      <c r="V18" s="755"/>
      <c r="W18" s="582" t="s">
        <v>622</v>
      </c>
    </row>
    <row r="19" spans="1:35" ht="23.6">
      <c r="A19" s="810"/>
      <c r="B19" s="810">
        <v>1</v>
      </c>
      <c r="C19" s="335"/>
      <c r="D19" s="335"/>
      <c r="E19" s="405"/>
      <c r="F19" s="405"/>
      <c r="G19" s="405"/>
      <c r="H19" s="405"/>
      <c r="I19" s="199"/>
      <c r="J19" s="180"/>
      <c r="K19" s="34"/>
      <c r="L19" s="334" t="str">
        <f>mergeValue(A19) &amp;"."&amp; mergeValue(B19)</f>
        <v>1.1</v>
      </c>
      <c r="M19" s="158" t="s">
        <v>18</v>
      </c>
      <c r="N19" s="280"/>
      <c r="O19" s="805" t="str">
        <f>IF('Перечень тарифов'!N21="","","" &amp; 'Перечень тарифов'!N21 &amp; "")</f>
        <v>Архангельск, Архангельск (11701000);</v>
      </c>
      <c r="P19" s="805"/>
      <c r="Q19" s="805"/>
      <c r="R19" s="805"/>
      <c r="S19" s="805"/>
      <c r="T19" s="805"/>
      <c r="U19" s="805"/>
      <c r="V19" s="805"/>
      <c r="W19" s="281" t="s">
        <v>483</v>
      </c>
    </row>
    <row r="20" spans="1:35" ht="47.15">
      <c r="A20" s="810"/>
      <c r="B20" s="810"/>
      <c r="C20" s="810">
        <v>1</v>
      </c>
      <c r="D20" s="335"/>
      <c r="E20" s="405"/>
      <c r="F20" s="405"/>
      <c r="G20" s="405"/>
      <c r="H20" s="405"/>
      <c r="I20" s="339"/>
      <c r="J20" s="180"/>
      <c r="K20" s="101"/>
      <c r="L20" s="334" t="str">
        <f>mergeValue(A20) &amp;"."&amp; mergeValue(B20)&amp;"."&amp; mergeValue(C20)</f>
        <v>1.1.1</v>
      </c>
      <c r="M20" s="159" t="s">
        <v>644</v>
      </c>
      <c r="N20" s="280"/>
      <c r="O20" s="805" t="str">
        <f>IF('Перечень тарифов'!R21="","","" &amp; 'Перечень тарифов'!R21 &amp; "")</f>
        <v>Канализационная сеть</v>
      </c>
      <c r="P20" s="805"/>
      <c r="Q20" s="805"/>
      <c r="R20" s="805"/>
      <c r="S20" s="805"/>
      <c r="T20" s="805"/>
      <c r="U20" s="805"/>
      <c r="V20" s="805"/>
      <c r="W20" s="281" t="s">
        <v>649</v>
      </c>
      <c r="AA20" s="312"/>
    </row>
    <row r="21" spans="1:35" ht="35.35">
      <c r="A21" s="810"/>
      <c r="B21" s="810"/>
      <c r="C21" s="810"/>
      <c r="D21" s="810">
        <v>1</v>
      </c>
      <c r="E21" s="405"/>
      <c r="F21" s="405"/>
      <c r="G21" s="405"/>
      <c r="H21" s="405"/>
      <c r="I21" s="803"/>
      <c r="J21" s="180"/>
      <c r="K21" s="101"/>
      <c r="L21" s="334" t="str">
        <f>mergeValue(A21) &amp;"."&amp; mergeValue(B21)&amp;"."&amp; mergeValue(C21)&amp;"."&amp; mergeValue(D21)</f>
        <v>1.1.1.1</v>
      </c>
      <c r="M21" s="160" t="s">
        <v>405</v>
      </c>
      <c r="N21" s="280"/>
      <c r="O21" s="820" t="s">
        <v>1554</v>
      </c>
      <c r="P21" s="820"/>
      <c r="Q21" s="820"/>
      <c r="R21" s="820"/>
      <c r="S21" s="820"/>
      <c r="T21" s="820"/>
      <c r="U21" s="820"/>
      <c r="V21" s="820"/>
      <c r="W21" s="281" t="s">
        <v>666</v>
      </c>
      <c r="AA21" s="312"/>
    </row>
    <row r="22" spans="1:35" ht="35.35">
      <c r="A22" s="810"/>
      <c r="B22" s="810"/>
      <c r="C22" s="810"/>
      <c r="D22" s="810"/>
      <c r="E22" s="810">
        <v>1</v>
      </c>
      <c r="F22" s="405"/>
      <c r="G22" s="405"/>
      <c r="H22" s="405"/>
      <c r="I22" s="803"/>
      <c r="J22" s="803"/>
      <c r="K22" s="101"/>
      <c r="L22" s="334" t="str">
        <f>mergeValue(A22) &amp;"."&amp; mergeValue(B22)&amp;"."&amp; mergeValue(C22)&amp;"."&amp; mergeValue(D22)&amp;"."&amp; mergeValue(E22)</f>
        <v>1.1.1.1.1</v>
      </c>
      <c r="M22" s="171" t="s">
        <v>10</v>
      </c>
      <c r="N22" s="281"/>
      <c r="O22" s="819" t="s">
        <v>306</v>
      </c>
      <c r="P22" s="819"/>
      <c r="Q22" s="819"/>
      <c r="R22" s="819"/>
      <c r="S22" s="819"/>
      <c r="T22" s="819"/>
      <c r="U22" s="819"/>
      <c r="V22" s="819"/>
      <c r="W22" s="281" t="s">
        <v>484</v>
      </c>
      <c r="Y22" s="312" t="str">
        <f>strCheckUnique(Z22:Z25)</f>
        <v/>
      </c>
      <c r="AA22" s="312"/>
    </row>
    <row r="23" spans="1:35" ht="65.95" customHeight="1">
      <c r="A23" s="810"/>
      <c r="B23" s="810"/>
      <c r="C23" s="810"/>
      <c r="D23" s="810"/>
      <c r="E23" s="810"/>
      <c r="F23" s="335">
        <v>1</v>
      </c>
      <c r="G23" s="335"/>
      <c r="H23" s="335"/>
      <c r="I23" s="803"/>
      <c r="J23" s="803"/>
      <c r="K23" s="339"/>
      <c r="L23" s="334" t="str">
        <f>mergeValue(A23) &amp;"."&amp; mergeValue(B23)&amp;"."&amp; mergeValue(C23)&amp;"."&amp; mergeValue(D23)&amp;"."&amp; mergeValue(E23)&amp;"."&amp; mergeValue(F23)</f>
        <v>1.1.1.1.1.1</v>
      </c>
      <c r="M23" s="653"/>
      <c r="N23" s="807"/>
      <c r="O23" s="692">
        <v>192.11</v>
      </c>
      <c r="P23" s="191"/>
      <c r="Q23" s="191"/>
      <c r="R23" s="808" t="s">
        <v>1027</v>
      </c>
      <c r="S23" s="806" t="s">
        <v>87</v>
      </c>
      <c r="T23" s="808" t="s">
        <v>1028</v>
      </c>
      <c r="U23" s="806" t="s">
        <v>88</v>
      </c>
      <c r="V23" s="277"/>
      <c r="W23" s="814" t="s">
        <v>623</v>
      </c>
      <c r="X23" s="293" t="str">
        <f>strCheckDate(O24:V24)</f>
        <v/>
      </c>
      <c r="Z23" s="312" t="str">
        <f>IF(M23="","",M23 )</f>
        <v/>
      </c>
      <c r="AA23" s="312"/>
      <c r="AB23" s="312"/>
      <c r="AC23" s="312"/>
    </row>
    <row r="24" spans="1:35" ht="14.25" hidden="1" customHeight="1">
      <c r="A24" s="810"/>
      <c r="B24" s="810"/>
      <c r="C24" s="810"/>
      <c r="D24" s="810"/>
      <c r="E24" s="810"/>
      <c r="F24" s="335"/>
      <c r="G24" s="335"/>
      <c r="H24" s="335"/>
      <c r="I24" s="803"/>
      <c r="J24" s="803"/>
      <c r="K24" s="339"/>
      <c r="L24" s="170"/>
      <c r="M24" s="204"/>
      <c r="N24" s="807"/>
      <c r="O24" s="294"/>
      <c r="P24" s="291"/>
      <c r="Q24" s="292" t="str">
        <f>R23 &amp; "-" &amp; T23</f>
        <v>01.01.2023-31.12.2023</v>
      </c>
      <c r="R24" s="808"/>
      <c r="S24" s="806"/>
      <c r="T24" s="809"/>
      <c r="U24" s="806"/>
      <c r="V24" s="277"/>
      <c r="W24" s="815"/>
      <c r="AA24" s="312"/>
    </row>
    <row r="25" spans="1:35" customFormat="1" ht="15.05" customHeight="1">
      <c r="A25" s="810"/>
      <c r="B25" s="810"/>
      <c r="C25" s="810"/>
      <c r="D25" s="810"/>
      <c r="E25" s="810"/>
      <c r="F25" s="335"/>
      <c r="G25" s="335"/>
      <c r="H25" s="335"/>
      <c r="I25" s="803"/>
      <c r="J25" s="803"/>
      <c r="K25" s="200"/>
      <c r="L25" s="111"/>
      <c r="M25" s="174" t="s">
        <v>406</v>
      </c>
      <c r="N25" s="196"/>
      <c r="O25" s="156"/>
      <c r="P25" s="156"/>
      <c r="Q25" s="156"/>
      <c r="R25" s="257"/>
      <c r="S25" s="197"/>
      <c r="T25" s="197"/>
      <c r="U25" s="197"/>
      <c r="V25" s="185"/>
      <c r="W25" s="816"/>
      <c r="X25" s="302"/>
      <c r="Y25" s="302"/>
      <c r="Z25" s="302"/>
      <c r="AA25" s="312"/>
      <c r="AB25" s="302"/>
      <c r="AC25" s="293"/>
      <c r="AD25" s="293"/>
      <c r="AE25" s="293"/>
      <c r="AF25" s="293"/>
      <c r="AG25" s="293"/>
      <c r="AH25" s="293"/>
      <c r="AI25" s="34"/>
    </row>
    <row r="26" spans="1:35" customFormat="1" ht="15.05" customHeight="1">
      <c r="A26" s="810"/>
      <c r="B26" s="810"/>
      <c r="C26" s="810"/>
      <c r="D26" s="810"/>
      <c r="E26" s="335"/>
      <c r="F26" s="405"/>
      <c r="G26" s="405"/>
      <c r="H26" s="405"/>
      <c r="I26" s="803"/>
      <c r="J26" s="85"/>
      <c r="K26" s="200"/>
      <c r="L26" s="111"/>
      <c r="M26" s="163" t="s">
        <v>13</v>
      </c>
      <c r="N26" s="196"/>
      <c r="O26" s="156"/>
      <c r="P26" s="156"/>
      <c r="Q26" s="156"/>
      <c r="R26" s="257"/>
      <c r="S26" s="197"/>
      <c r="T26" s="197"/>
      <c r="U26" s="196"/>
      <c r="V26" s="197"/>
      <c r="W26" s="185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</row>
    <row r="27" spans="1:35" customFormat="1" ht="15.05" customHeight="1">
      <c r="A27" s="810"/>
      <c r="B27" s="810"/>
      <c r="C27" s="810"/>
      <c r="D27" s="335"/>
      <c r="E27" s="340"/>
      <c r="F27" s="405"/>
      <c r="G27" s="405"/>
      <c r="H27" s="405"/>
      <c r="I27" s="200"/>
      <c r="J27" s="85"/>
      <c r="K27" s="179"/>
      <c r="L27" s="111"/>
      <c r="M27" s="162" t="s">
        <v>407</v>
      </c>
      <c r="N27" s="196"/>
      <c r="O27" s="156"/>
      <c r="P27" s="156"/>
      <c r="Q27" s="156"/>
      <c r="R27" s="257"/>
      <c r="S27" s="197"/>
      <c r="T27" s="197"/>
      <c r="U27" s="196"/>
      <c r="V27" s="197"/>
      <c r="W27" s="185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</row>
    <row r="28" spans="1:35" ht="2.95" customHeight="1"/>
    <row r="29" spans="1:35" ht="48.95" customHeight="1">
      <c r="L29" s="613">
        <v>1</v>
      </c>
      <c r="M29" s="766" t="s">
        <v>691</v>
      </c>
      <c r="N29" s="766"/>
      <c r="O29" s="766"/>
      <c r="P29" s="766"/>
      <c r="Q29" s="766"/>
      <c r="R29" s="766"/>
      <c r="S29" s="766"/>
      <c r="T29" s="766"/>
      <c r="U29" s="766"/>
      <c r="V29" s="766"/>
    </row>
  </sheetData>
  <sheetProtection password="FA9C" sheet="1" objects="1" scenarios="1" formatColumns="0" formatRows="0"/>
  <dataConsolidate leftLabels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29:V29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7"/>
    <mergeCell ref="B19:B27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8">
    <dataValidation allowBlank="1" sqref="S25:S27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  <dataValidation type="decimal" allowBlank="1" showErrorMessage="1" errorTitle="Ошибка" error="Допускается ввод только действительных чисел!" sqref="O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2.95" customHeight="1">
      <c r="A1" s="315" t="s">
        <v>211</v>
      </c>
    </row>
    <row r="2" spans="1:20" ht="22.95">
      <c r="F2" s="767" t="s">
        <v>496</v>
      </c>
      <c r="G2" s="768"/>
      <c r="H2" s="769"/>
      <c r="I2" s="575"/>
    </row>
    <row r="3" spans="1:20" ht="2.95" customHeight="1"/>
    <row r="4" spans="1:20" s="250" customFormat="1" ht="11.8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3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1.95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9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26.04.2022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7.15">
      <c r="A8" s="771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3.6">
      <c r="A9" s="771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3.6">
      <c r="A10" s="771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9">
      <c r="A11" s="771"/>
      <c r="B11" s="771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Архангельская область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3.6">
      <c r="A12" s="771"/>
      <c r="B12" s="771"/>
      <c r="C12" s="771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8.950000000000003" customHeight="1">
      <c r="A13" s="771"/>
      <c r="B13" s="771"/>
      <c r="C13" s="771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02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9">
      <c r="A14" s="771"/>
      <c r="B14" s="771"/>
      <c r="C14" s="771"/>
      <c r="D14" s="464"/>
      <c r="F14" s="458"/>
      <c r="G14" s="162" t="s">
        <v>4</v>
      </c>
      <c r="H14" s="463"/>
      <c r="I14" s="802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9">
      <c r="A15" s="771"/>
      <c r="B15" s="771"/>
      <c r="C15" s="464"/>
      <c r="D15" s="464"/>
      <c r="F15" s="541"/>
      <c r="G15" s="273" t="s">
        <v>425</v>
      </c>
      <c r="H15" s="542"/>
      <c r="I15" s="543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9">
      <c r="A16" s="771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9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2.95" customHeight="1">
      <c r="A18" s="449"/>
      <c r="B18" s="449"/>
      <c r="C18" s="449"/>
      <c r="D18" s="449"/>
      <c r="F18" s="465"/>
      <c r="G18" s="466"/>
      <c r="H18" s="467"/>
      <c r="I18" s="46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.05" customHeight="1">
      <c r="A19" s="449"/>
      <c r="B19" s="449"/>
      <c r="C19" s="449"/>
      <c r="D19" s="449"/>
      <c r="F19" s="446"/>
      <c r="G19" s="766" t="s">
        <v>600</v>
      </c>
      <c r="H19" s="766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4.4"/>
  <cols>
    <col min="1" max="6" width="0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5" width="3.75" style="34" customWidth="1"/>
    <col min="16" max="16" width="4.125" style="34" customWidth="1"/>
    <col min="17" max="17" width="18.125" style="34" customWidth="1"/>
    <col min="18" max="20" width="3.75" style="34" customWidth="1"/>
    <col min="21" max="21" width="12.875" style="34" customWidth="1"/>
    <col min="22" max="24" width="3.75" style="34" customWidth="1"/>
    <col min="25" max="25" width="12.875" style="34" customWidth="1"/>
    <col min="26" max="28" width="3.75" style="34" customWidth="1"/>
    <col min="29" max="29" width="12.875" style="34" customWidth="1"/>
    <col min="30" max="33" width="21.375" style="34" customWidth="1"/>
    <col min="34" max="34" width="11.75" style="34" customWidth="1"/>
    <col min="35" max="35" width="3.75" style="34" customWidth="1"/>
    <col min="36" max="36" width="11.75" style="34" customWidth="1"/>
    <col min="37" max="37" width="8.625" style="34" hidden="1" customWidth="1"/>
    <col min="38" max="38" width="4.625" style="34" customWidth="1"/>
    <col min="39" max="39" width="115.75" style="34" customWidth="1"/>
    <col min="40" max="41" width="10.625" style="293"/>
    <col min="42" max="42" width="13.375" style="293" customWidth="1"/>
    <col min="43" max="50" width="10.625" style="293"/>
    <col min="51" max="16384" width="10.625" style="34"/>
  </cols>
  <sheetData>
    <row r="1" spans="7:50" hidden="1"/>
    <row r="2" spans="7:50" hidden="1"/>
    <row r="3" spans="7:50" hidden="1"/>
    <row r="4" spans="7:50" ht="2.95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2" customHeight="1">
      <c r="J5" s="86"/>
      <c r="K5" s="86"/>
      <c r="L5" s="774" t="s">
        <v>667</v>
      </c>
      <c r="M5" s="774"/>
      <c r="N5" s="774"/>
      <c r="O5" s="774"/>
      <c r="P5" s="774"/>
      <c r="Q5" s="774"/>
      <c r="R5" s="774"/>
      <c r="S5" s="774"/>
      <c r="T5" s="774"/>
      <c r="U5" s="774"/>
      <c r="V5" s="577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278"/>
    </row>
    <row r="6" spans="7:50" ht="2.95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49" customFormat="1" ht="4.5999999999999996" hidden="1">
      <c r="L7" s="614"/>
      <c r="M7" s="615"/>
      <c r="N7" s="813"/>
      <c r="O7" s="813"/>
      <c r="P7" s="813"/>
      <c r="Q7" s="813"/>
      <c r="R7" s="813"/>
      <c r="S7" s="813"/>
      <c r="T7" s="813"/>
      <c r="U7" s="813"/>
      <c r="V7" s="336"/>
      <c r="W7" s="336"/>
    </row>
    <row r="8" spans="7:50" s="447" customFormat="1" ht="19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0" t="str">
        <f>IF(datePr_ch="",IF(datePr="","",datePr),datePr_ch)</f>
        <v>21.04.2022</v>
      </c>
      <c r="O8" s="790"/>
      <c r="P8" s="790"/>
      <c r="Q8" s="790"/>
      <c r="R8" s="790"/>
      <c r="S8" s="790"/>
      <c r="T8" s="790"/>
      <c r="U8" s="790"/>
      <c r="V8" s="670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50" s="447" customFormat="1" ht="19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0" t="str">
        <f>IF(numberPr_ch="",IF(numberPr="","",numberPr),numberPr_ch)</f>
        <v>904</v>
      </c>
      <c r="O9" s="790"/>
      <c r="P9" s="790"/>
      <c r="Q9" s="790"/>
      <c r="R9" s="790"/>
      <c r="S9" s="790"/>
      <c r="T9" s="790"/>
      <c r="U9" s="790"/>
      <c r="V9" s="670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50" s="449" customFormat="1" ht="4.5999999999999996" hidden="1">
      <c r="L10" s="614"/>
      <c r="M10" s="615"/>
      <c r="N10" s="813"/>
      <c r="O10" s="813"/>
      <c r="P10" s="813"/>
      <c r="Q10" s="813"/>
      <c r="R10" s="813"/>
      <c r="S10" s="813"/>
      <c r="T10" s="813"/>
      <c r="U10" s="813"/>
      <c r="V10" s="336"/>
      <c r="W10" s="336"/>
    </row>
    <row r="11" spans="7:50" s="314" customFormat="1" ht="9.85" hidden="1" customHeight="1">
      <c r="L11" s="836"/>
      <c r="M11" s="836"/>
      <c r="N11" s="333"/>
      <c r="O11" s="333"/>
      <c r="P11" s="333"/>
      <c r="Q11" s="333"/>
      <c r="R11" s="333"/>
      <c r="S11" s="837"/>
      <c r="T11" s="837"/>
      <c r="U11" s="837"/>
      <c r="V11" s="837"/>
      <c r="W11" s="837"/>
      <c r="X11" s="837"/>
      <c r="Y11" s="311"/>
      <c r="AD11" s="314" t="s">
        <v>412</v>
      </c>
      <c r="AE11" s="314" t="s">
        <v>413</v>
      </c>
      <c r="AF11" s="314" t="s">
        <v>412</v>
      </c>
      <c r="AG11" s="314" t="s">
        <v>413</v>
      </c>
    </row>
    <row r="12" spans="7:50" s="250" customFormat="1" ht="11.8" hidden="1">
      <c r="G12" s="249"/>
      <c r="H12" s="249"/>
      <c r="L12" s="761"/>
      <c r="M12" s="761"/>
      <c r="N12" s="210"/>
      <c r="O12" s="210"/>
      <c r="P12" s="210"/>
      <c r="Q12" s="210"/>
      <c r="R12" s="210"/>
      <c r="S12" s="838"/>
      <c r="T12" s="838"/>
      <c r="U12" s="838"/>
      <c r="V12" s="838"/>
      <c r="W12" s="838"/>
      <c r="X12" s="838"/>
      <c r="Y12" s="119"/>
      <c r="AK12" s="310" t="s">
        <v>376</v>
      </c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39"/>
      <c r="T13" s="839"/>
      <c r="U13" s="839"/>
      <c r="V13" s="839"/>
      <c r="W13" s="839"/>
      <c r="X13" s="839"/>
      <c r="Y13" s="410"/>
      <c r="AD13" s="839"/>
      <c r="AE13" s="839"/>
      <c r="AF13" s="839"/>
      <c r="AG13" s="839"/>
      <c r="AH13" s="839"/>
      <c r="AI13" s="839"/>
      <c r="AJ13" s="839"/>
      <c r="AK13" s="839"/>
    </row>
    <row r="14" spans="7:50">
      <c r="J14" s="86"/>
      <c r="K14" s="86"/>
      <c r="L14" s="772" t="s">
        <v>469</v>
      </c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25" t="s">
        <v>470</v>
      </c>
    </row>
    <row r="15" spans="7:50" ht="14.25" customHeight="1">
      <c r="J15" s="86"/>
      <c r="K15" s="86"/>
      <c r="L15" s="772" t="s">
        <v>95</v>
      </c>
      <c r="M15" s="772" t="s">
        <v>485</v>
      </c>
      <c r="N15" s="772" t="s">
        <v>668</v>
      </c>
      <c r="O15" s="772"/>
      <c r="P15" s="772"/>
      <c r="Q15" s="772"/>
      <c r="R15" s="840" t="s">
        <v>669</v>
      </c>
      <c r="S15" s="840"/>
      <c r="T15" s="840"/>
      <c r="U15" s="840"/>
      <c r="V15" s="840" t="s">
        <v>670</v>
      </c>
      <c r="W15" s="840"/>
      <c r="X15" s="840"/>
      <c r="Y15" s="840"/>
      <c r="Z15" s="840" t="s">
        <v>389</v>
      </c>
      <c r="AA15" s="840"/>
      <c r="AB15" s="840"/>
      <c r="AC15" s="840"/>
      <c r="AD15" s="840" t="s">
        <v>474</v>
      </c>
      <c r="AE15" s="840"/>
      <c r="AF15" s="840"/>
      <c r="AG15" s="840"/>
      <c r="AH15" s="840"/>
      <c r="AI15" s="840"/>
      <c r="AJ15" s="840"/>
      <c r="AK15" s="772" t="s">
        <v>338</v>
      </c>
      <c r="AL15" s="817" t="s">
        <v>278</v>
      </c>
      <c r="AM15" s="725"/>
    </row>
    <row r="16" spans="7:50" ht="26.2" customHeight="1">
      <c r="J16" s="86"/>
      <c r="K16" s="86"/>
      <c r="L16" s="772"/>
      <c r="M16" s="772"/>
      <c r="N16" s="772"/>
      <c r="O16" s="772"/>
      <c r="P16" s="772"/>
      <c r="Q16" s="772"/>
      <c r="R16" s="840"/>
      <c r="S16" s="840"/>
      <c r="T16" s="840"/>
      <c r="U16" s="840"/>
      <c r="V16" s="840"/>
      <c r="W16" s="840"/>
      <c r="X16" s="840"/>
      <c r="Y16" s="840"/>
      <c r="Z16" s="840"/>
      <c r="AA16" s="840"/>
      <c r="AB16" s="840"/>
      <c r="AC16" s="840"/>
      <c r="AD16" s="840" t="s">
        <v>671</v>
      </c>
      <c r="AE16" s="840"/>
      <c r="AF16" s="725" t="s">
        <v>672</v>
      </c>
      <c r="AG16" s="725"/>
      <c r="AH16" s="842" t="s">
        <v>476</v>
      </c>
      <c r="AI16" s="842"/>
      <c r="AJ16" s="842"/>
      <c r="AK16" s="772"/>
      <c r="AL16" s="817"/>
      <c r="AM16" s="725"/>
    </row>
    <row r="17" spans="1:53" ht="14.25" customHeight="1">
      <c r="J17" s="86"/>
      <c r="K17" s="86"/>
      <c r="L17" s="772"/>
      <c r="M17" s="772"/>
      <c r="N17" s="772"/>
      <c r="O17" s="772"/>
      <c r="P17" s="772"/>
      <c r="Q17" s="772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406" t="s">
        <v>342</v>
      </c>
      <c r="AE17" s="406" t="s">
        <v>341</v>
      </c>
      <c r="AF17" s="406" t="s">
        <v>342</v>
      </c>
      <c r="AG17" s="406" t="s">
        <v>341</v>
      </c>
      <c r="AH17" s="105" t="s">
        <v>387</v>
      </c>
      <c r="AI17" s="841" t="s">
        <v>388</v>
      </c>
      <c r="AJ17" s="841"/>
      <c r="AK17" s="772"/>
      <c r="AL17" s="817"/>
      <c r="AM17" s="725"/>
    </row>
    <row r="18" spans="1:53" ht="11.95" customHeight="1">
      <c r="J18" s="86"/>
      <c r="K18" s="244">
        <v>1</v>
      </c>
      <c r="L18" s="563" t="s">
        <v>96</v>
      </c>
      <c r="M18" s="563" t="s">
        <v>52</v>
      </c>
      <c r="N18" s="812">
        <f ca="1">OFFSET(N18,0,-1)+1</f>
        <v>3</v>
      </c>
      <c r="O18" s="812"/>
      <c r="P18" s="812"/>
      <c r="Q18" s="812"/>
      <c r="R18" s="812">
        <f ca="1">OFFSET(R18,0,-4)+1</f>
        <v>4</v>
      </c>
      <c r="S18" s="812"/>
      <c r="T18" s="812"/>
      <c r="U18" s="812"/>
      <c r="V18" s="812">
        <f ca="1">OFFSET(V18,0,-4)+1</f>
        <v>5</v>
      </c>
      <c r="W18" s="812"/>
      <c r="X18" s="812"/>
      <c r="Y18" s="812"/>
      <c r="Z18" s="565"/>
      <c r="AA18" s="565"/>
      <c r="AB18" s="565">
        <f ca="1">OFFSET(V18,0,0)+1</f>
        <v>6</v>
      </c>
      <c r="AC18" s="566">
        <f ca="1">AB18</f>
        <v>6</v>
      </c>
      <c r="AD18" s="564">
        <f ca="1">OFFSET(AD18,0,-1)+1</f>
        <v>7</v>
      </c>
      <c r="AE18" s="564">
        <f t="shared" ref="AE18:AJ18" ca="1" si="0">OFFSET(AE18,0,-1)+1</f>
        <v>8</v>
      </c>
      <c r="AF18" s="564">
        <f t="shared" ca="1" si="0"/>
        <v>9</v>
      </c>
      <c r="AG18" s="564">
        <f t="shared" ca="1" si="0"/>
        <v>10</v>
      </c>
      <c r="AH18" s="564">
        <f t="shared" ca="1" si="0"/>
        <v>11</v>
      </c>
      <c r="AI18" s="564">
        <f t="shared" ca="1" si="0"/>
        <v>12</v>
      </c>
      <c r="AJ18" s="564">
        <f t="shared" ca="1" si="0"/>
        <v>13</v>
      </c>
      <c r="AK18" s="564">
        <f ca="1">OFFSET(AK18,0,-1)+1</f>
        <v>14</v>
      </c>
      <c r="AL18" s="567"/>
      <c r="AM18" s="564">
        <v>15</v>
      </c>
    </row>
    <row r="19" spans="1:53" ht="23.6">
      <c r="A19" s="829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555">
        <f>mergeValue(A19)</f>
        <v>1</v>
      </c>
      <c r="M19" s="562" t="s">
        <v>23</v>
      </c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1"/>
      <c r="AJ19" s="831"/>
      <c r="AK19" s="831"/>
      <c r="AL19" s="831"/>
      <c r="AM19" s="600" t="s">
        <v>622</v>
      </c>
    </row>
    <row r="20" spans="1:53" ht="23.6">
      <c r="A20" s="829"/>
      <c r="B20" s="829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830"/>
      <c r="AM20" s="599" t="s">
        <v>483</v>
      </c>
    </row>
    <row r="21" spans="1:53" ht="47.15">
      <c r="A21" s="829"/>
      <c r="B21" s="829"/>
      <c r="C21" s="829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644</v>
      </c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599" t="s">
        <v>673</v>
      </c>
    </row>
    <row r="22" spans="1:53" ht="20.149999999999999" customHeight="1">
      <c r="A22" s="829"/>
      <c r="B22" s="829"/>
      <c r="C22" s="829"/>
      <c r="D22" s="829">
        <v>1</v>
      </c>
      <c r="E22" s="293"/>
      <c r="F22" s="343"/>
      <c r="G22" s="344"/>
      <c r="H22" s="344"/>
      <c r="I22" s="832"/>
      <c r="J22" s="833"/>
      <c r="K22" s="803"/>
      <c r="L22" s="834" t="str">
        <f>mergeValue(A22) &amp;"."&amp; mergeValue(B22)&amp;"."&amp; mergeValue(C22)&amp;"."&amp; mergeValue(D22)</f>
        <v>1.1.1.1</v>
      </c>
      <c r="M22" s="835"/>
      <c r="N22" s="806" t="s">
        <v>87</v>
      </c>
      <c r="O22" s="821"/>
      <c r="P22" s="824" t="s">
        <v>96</v>
      </c>
      <c r="Q22" s="825"/>
      <c r="R22" s="806" t="s">
        <v>88</v>
      </c>
      <c r="S22" s="821"/>
      <c r="T22" s="822">
        <v>1</v>
      </c>
      <c r="U22" s="826"/>
      <c r="V22" s="806" t="s">
        <v>88</v>
      </c>
      <c r="W22" s="821"/>
      <c r="X22" s="822">
        <v>1</v>
      </c>
      <c r="Y22" s="823"/>
      <c r="Z22" s="806" t="s">
        <v>88</v>
      </c>
      <c r="AA22" s="190"/>
      <c r="AB22" s="112">
        <v>1</v>
      </c>
      <c r="AC22" s="413"/>
      <c r="AD22" s="658"/>
      <c r="AE22" s="658"/>
      <c r="AF22" s="658"/>
      <c r="AG22" s="658"/>
      <c r="AH22" s="660"/>
      <c r="AI22" s="556" t="s">
        <v>87</v>
      </c>
      <c r="AJ22" s="660"/>
      <c r="AK22" s="573" t="s">
        <v>88</v>
      </c>
      <c r="AL22" s="277"/>
      <c r="AM22" s="802" t="s">
        <v>674</v>
      </c>
      <c r="AN22" s="293" t="e">
        <f ca="1">strCheckDateOnDP(V22:AL22,List06_9_DP)</f>
        <v>#NAME?</v>
      </c>
      <c r="AO22" s="312" t="str">
        <f>IF(AND(COUNTIF(AP18:AP26,AP22)&gt;1,AP22&lt;&gt;""),"ErrUnique:HasDoubleConn","")</f>
        <v/>
      </c>
      <c r="AP22" s="312"/>
      <c r="AQ22" s="312"/>
      <c r="AR22" s="312"/>
      <c r="AS22" s="312"/>
      <c r="AT22" s="312"/>
    </row>
    <row r="23" spans="1:53" ht="20.149999999999999" customHeight="1">
      <c r="A23" s="829"/>
      <c r="B23" s="829"/>
      <c r="C23" s="829"/>
      <c r="D23" s="829"/>
      <c r="E23" s="293"/>
      <c r="F23" s="343"/>
      <c r="G23" s="344"/>
      <c r="H23" s="344"/>
      <c r="I23" s="832"/>
      <c r="J23" s="833"/>
      <c r="K23" s="803"/>
      <c r="L23" s="834"/>
      <c r="M23" s="835"/>
      <c r="N23" s="806"/>
      <c r="O23" s="821"/>
      <c r="P23" s="824"/>
      <c r="Q23" s="825"/>
      <c r="R23" s="806"/>
      <c r="S23" s="821"/>
      <c r="T23" s="822"/>
      <c r="U23" s="827"/>
      <c r="V23" s="806"/>
      <c r="W23" s="821"/>
      <c r="X23" s="822"/>
      <c r="Y23" s="823"/>
      <c r="Z23" s="806"/>
      <c r="AA23" s="426"/>
      <c r="AB23" s="209"/>
      <c r="AC23" s="209"/>
      <c r="AD23" s="256"/>
      <c r="AE23" s="256"/>
      <c r="AF23" s="256"/>
      <c r="AG23" s="295" t="str">
        <f>AH22 &amp; "-" &amp; AJ22</f>
        <v>-</v>
      </c>
      <c r="AH23" s="295"/>
      <c r="AI23" s="295"/>
      <c r="AJ23" s="295"/>
      <c r="AK23" s="295" t="s">
        <v>88</v>
      </c>
      <c r="AL23" s="429"/>
      <c r="AM23" s="802"/>
      <c r="AO23" s="312"/>
      <c r="AP23" s="312"/>
      <c r="AQ23" s="312"/>
      <c r="AR23" s="312"/>
      <c r="AS23" s="312"/>
      <c r="AT23" s="312"/>
    </row>
    <row r="24" spans="1:53" ht="20.149999999999999" customHeight="1">
      <c r="A24" s="829"/>
      <c r="B24" s="829"/>
      <c r="C24" s="829"/>
      <c r="D24" s="829"/>
      <c r="E24" s="293"/>
      <c r="F24" s="343"/>
      <c r="G24" s="344"/>
      <c r="H24" s="344"/>
      <c r="I24" s="832"/>
      <c r="J24" s="833"/>
      <c r="K24" s="803"/>
      <c r="L24" s="834"/>
      <c r="M24" s="835"/>
      <c r="N24" s="806"/>
      <c r="O24" s="821"/>
      <c r="P24" s="824"/>
      <c r="Q24" s="825"/>
      <c r="R24" s="806"/>
      <c r="S24" s="821"/>
      <c r="T24" s="822"/>
      <c r="U24" s="828"/>
      <c r="V24" s="806"/>
      <c r="W24" s="428"/>
      <c r="X24" s="176"/>
      <c r="Y24" s="209"/>
      <c r="Z24" s="255"/>
      <c r="AA24" s="255"/>
      <c r="AB24" s="255"/>
      <c r="AC24" s="255"/>
      <c r="AD24" s="256"/>
      <c r="AE24" s="256"/>
      <c r="AF24" s="256"/>
      <c r="AG24" s="256"/>
      <c r="AH24" s="257"/>
      <c r="AI24" s="197"/>
      <c r="AJ24" s="197"/>
      <c r="AK24" s="257"/>
      <c r="AL24" s="185"/>
      <c r="AM24" s="802"/>
      <c r="AO24" s="312"/>
      <c r="AP24" s="312"/>
      <c r="AQ24" s="312"/>
      <c r="AR24" s="312"/>
      <c r="AS24" s="312"/>
      <c r="AT24" s="312"/>
    </row>
    <row r="25" spans="1:53" ht="20.149999999999999" customHeight="1">
      <c r="A25" s="829"/>
      <c r="B25" s="829"/>
      <c r="C25" s="829"/>
      <c r="D25" s="829"/>
      <c r="E25" s="293"/>
      <c r="F25" s="343"/>
      <c r="G25" s="344"/>
      <c r="H25" s="344"/>
      <c r="I25" s="832"/>
      <c r="J25" s="833"/>
      <c r="K25" s="803"/>
      <c r="L25" s="834"/>
      <c r="M25" s="835"/>
      <c r="N25" s="806"/>
      <c r="O25" s="821"/>
      <c r="P25" s="824"/>
      <c r="Q25" s="825"/>
      <c r="R25" s="806"/>
      <c r="S25" s="258"/>
      <c r="T25" s="260"/>
      <c r="U25" s="259"/>
      <c r="V25" s="255"/>
      <c r="W25" s="255"/>
      <c r="X25" s="255"/>
      <c r="Y25" s="255"/>
      <c r="Z25" s="255"/>
      <c r="AA25" s="255"/>
      <c r="AB25" s="255"/>
      <c r="AC25" s="255"/>
      <c r="AD25" s="256"/>
      <c r="AE25" s="256"/>
      <c r="AF25" s="256"/>
      <c r="AG25" s="256"/>
      <c r="AH25" s="257"/>
      <c r="AI25" s="197"/>
      <c r="AJ25" s="197"/>
      <c r="AK25" s="257"/>
      <c r="AL25" s="185"/>
      <c r="AM25" s="802"/>
      <c r="AO25" s="312"/>
      <c r="AP25" s="312"/>
      <c r="AQ25" s="312"/>
      <c r="AR25" s="312"/>
      <c r="AS25" s="312"/>
      <c r="AT25" s="312"/>
    </row>
    <row r="26" spans="1:53" customFormat="1" ht="20.149999999999999" customHeight="1">
      <c r="A26" s="829"/>
      <c r="B26" s="829"/>
      <c r="C26" s="829"/>
      <c r="D26" s="829"/>
      <c r="E26" s="345"/>
      <c r="F26" s="346"/>
      <c r="G26" s="345"/>
      <c r="H26" s="345"/>
      <c r="I26" s="832"/>
      <c r="J26" s="833"/>
      <c r="K26" s="803"/>
      <c r="L26" s="834"/>
      <c r="M26" s="835"/>
      <c r="N26" s="806"/>
      <c r="O26" s="427"/>
      <c r="P26" s="163"/>
      <c r="Q26" s="209" t="s">
        <v>390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1"/>
      <c r="AM26" s="802"/>
      <c r="AN26" s="302"/>
      <c r="AO26" s="302"/>
      <c r="AP26" s="313"/>
      <c r="AQ26" s="313"/>
      <c r="AR26" s="313"/>
      <c r="AS26" s="313"/>
      <c r="AT26" s="313"/>
      <c r="AU26" s="302"/>
      <c r="AV26" s="302"/>
      <c r="AW26" s="302"/>
      <c r="AX26" s="302"/>
    </row>
    <row r="27" spans="1:53" customFormat="1" ht="15.05" customHeight="1">
      <c r="A27" s="829"/>
      <c r="B27" s="829"/>
      <c r="C27" s="829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02"/>
      <c r="AN27" s="302"/>
      <c r="AO27" s="302"/>
      <c r="AP27" s="313"/>
      <c r="AQ27" s="313"/>
      <c r="AR27" s="313"/>
      <c r="AS27" s="313"/>
      <c r="AT27" s="313"/>
      <c r="AU27" s="302"/>
      <c r="AV27" s="302"/>
      <c r="AW27" s="302"/>
      <c r="AX27" s="302"/>
    </row>
    <row r="28" spans="1:53" customFormat="1" ht="15.05" customHeight="1">
      <c r="A28" s="829"/>
      <c r="B28" s="829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675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57"/>
      <c r="AI28" s="197"/>
      <c r="AJ28" s="196"/>
      <c r="AK28" s="161"/>
      <c r="AL28" s="197"/>
      <c r="AM28" s="185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</row>
    <row r="29" spans="1:53" customFormat="1" ht="15.05" customHeight="1">
      <c r="A29" s="829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57"/>
      <c r="AI29" s="197"/>
      <c r="AJ29" s="196"/>
      <c r="AK29" s="161"/>
      <c r="AL29" s="197"/>
      <c r="AM29" s="185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</row>
    <row r="30" spans="1:53" customFormat="1" ht="15.0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57"/>
      <c r="AI30" s="197"/>
      <c r="AJ30" s="196"/>
      <c r="AK30" s="161"/>
      <c r="AL30" s="197"/>
      <c r="AM30" s="185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</row>
    <row r="31" spans="1:53" ht="2.95" customHeight="1"/>
    <row r="32" spans="1:53" ht="14.25" customHeight="1">
      <c r="L32" s="613">
        <v>1</v>
      </c>
      <c r="M32" s="215" t="s">
        <v>690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213"/>
      <c r="AZ33" s="213"/>
      <c r="BA33" s="213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4.4"/>
  <cols>
    <col min="1" max="1" width="3.75" style="315" hidden="1" customWidth="1"/>
    <col min="2" max="4" width="3.75" style="293" hidden="1" customWidth="1"/>
    <col min="5" max="5" width="3.75" style="87" customWidth="1"/>
    <col min="6" max="6" width="9.75" style="34" customWidth="1"/>
    <col min="7" max="7" width="37.75" style="34" customWidth="1"/>
    <col min="8" max="8" width="66.875" style="34" customWidth="1"/>
    <col min="9" max="9" width="115.75" style="34" customWidth="1"/>
    <col min="10" max="11" width="10.625" style="293"/>
    <col min="12" max="12" width="11.125" style="293" customWidth="1"/>
    <col min="13" max="20" width="10.625" style="293"/>
    <col min="21" max="16384" width="10.625" style="34"/>
  </cols>
  <sheetData>
    <row r="1" spans="1:20" ht="2.95" customHeight="1">
      <c r="A1" s="315" t="s">
        <v>212</v>
      </c>
    </row>
    <row r="2" spans="1:20" ht="22.95">
      <c r="F2" s="767" t="s">
        <v>496</v>
      </c>
      <c r="G2" s="768"/>
      <c r="H2" s="769"/>
      <c r="I2" s="575"/>
    </row>
    <row r="3" spans="1:20" ht="2.95" customHeight="1"/>
    <row r="4" spans="1:20" s="250" customFormat="1" ht="11.8">
      <c r="A4" s="314"/>
      <c r="B4" s="314"/>
      <c r="C4" s="314"/>
      <c r="D4" s="314"/>
      <c r="F4" s="725" t="s">
        <v>469</v>
      </c>
      <c r="G4" s="725"/>
      <c r="H4" s="725"/>
      <c r="I4" s="770" t="s">
        <v>470</v>
      </c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s="250" customFormat="1" ht="11.3" customHeight="1">
      <c r="A5" s="314"/>
      <c r="B5" s="314"/>
      <c r="C5" s="314"/>
      <c r="D5" s="314"/>
      <c r="F5" s="440" t="s">
        <v>95</v>
      </c>
      <c r="G5" s="457" t="s">
        <v>472</v>
      </c>
      <c r="H5" s="439" t="s">
        <v>464</v>
      </c>
      <c r="I5" s="770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s="250" customFormat="1" ht="11.95" customHeight="1">
      <c r="A6" s="314"/>
      <c r="B6" s="314"/>
      <c r="C6" s="314"/>
      <c r="D6" s="314"/>
      <c r="F6" s="441" t="s">
        <v>96</v>
      </c>
      <c r="G6" s="443">
        <v>2</v>
      </c>
      <c r="H6" s="444">
        <v>3</v>
      </c>
      <c r="I6" s="442">
        <v>4</v>
      </c>
      <c r="J6" s="314">
        <v>4</v>
      </c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s="250" customFormat="1" ht="19">
      <c r="A7" s="314"/>
      <c r="B7" s="314"/>
      <c r="C7" s="314"/>
      <c r="D7" s="314"/>
      <c r="F7" s="454">
        <v>1</v>
      </c>
      <c r="G7" s="537" t="s">
        <v>497</v>
      </c>
      <c r="H7" s="438" t="str">
        <f>IF(dateCh="","",dateCh)</f>
        <v>26.04.2022</v>
      </c>
      <c r="I7" s="281" t="s">
        <v>498</v>
      </c>
      <c r="J7" s="453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s="250" customFormat="1" ht="47.15">
      <c r="A8" s="771">
        <v>1</v>
      </c>
      <c r="B8" s="314"/>
      <c r="C8" s="314"/>
      <c r="D8" s="314"/>
      <c r="F8" s="454" t="str">
        <f>"2." &amp;mergeValue(A8)</f>
        <v>2.1</v>
      </c>
      <c r="G8" s="537" t="s">
        <v>499</v>
      </c>
      <c r="H8" s="438"/>
      <c r="I8" s="281" t="s">
        <v>597</v>
      </c>
      <c r="J8" s="453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s="250" customFormat="1" ht="23.6">
      <c r="A9" s="771"/>
      <c r="B9" s="314"/>
      <c r="C9" s="314"/>
      <c r="D9" s="314"/>
      <c r="F9" s="454" t="str">
        <f>"3." &amp;mergeValue(A9)</f>
        <v>3.1</v>
      </c>
      <c r="G9" s="537" t="s">
        <v>500</v>
      </c>
      <c r="H9" s="438"/>
      <c r="I9" s="281" t="s">
        <v>595</v>
      </c>
      <c r="J9" s="453"/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s="250" customFormat="1" ht="23.6">
      <c r="A10" s="771"/>
      <c r="B10" s="314"/>
      <c r="C10" s="314"/>
      <c r="D10" s="314"/>
      <c r="F10" s="454" t="str">
        <f>"4."&amp;mergeValue(A10)</f>
        <v>4.1</v>
      </c>
      <c r="G10" s="537" t="s">
        <v>501</v>
      </c>
      <c r="H10" s="439" t="s">
        <v>473</v>
      </c>
      <c r="I10" s="281"/>
      <c r="J10" s="453"/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s="250" customFormat="1" ht="19">
      <c r="A11" s="771"/>
      <c r="B11" s="771">
        <v>1</v>
      </c>
      <c r="C11" s="464"/>
      <c r="D11" s="464"/>
      <c r="F11" s="454" t="str">
        <f>"4."&amp;mergeValue(A11) &amp;"."&amp;mergeValue(B11)</f>
        <v>4.1.1</v>
      </c>
      <c r="G11" s="445" t="s">
        <v>599</v>
      </c>
      <c r="H11" s="438" t="str">
        <f>IF(region_name="","",region_name)</f>
        <v>Архангельская область</v>
      </c>
      <c r="I11" s="281" t="s">
        <v>504</v>
      </c>
      <c r="J11" s="453"/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s="250" customFormat="1" ht="23.6">
      <c r="A12" s="771"/>
      <c r="B12" s="771"/>
      <c r="C12" s="771">
        <v>1</v>
      </c>
      <c r="D12" s="464"/>
      <c r="F12" s="454" t="str">
        <f>"4."&amp;mergeValue(A12) &amp;"."&amp;mergeValue(B12)&amp;"."&amp;mergeValue(C12)</f>
        <v>4.1.1.1</v>
      </c>
      <c r="G12" s="461" t="s">
        <v>502</v>
      </c>
      <c r="H12" s="438"/>
      <c r="I12" s="281" t="s">
        <v>505</v>
      </c>
      <c r="J12" s="453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s="250" customFormat="1" ht="38.950000000000003" customHeight="1">
      <c r="A13" s="771"/>
      <c r="B13" s="771"/>
      <c r="C13" s="771"/>
      <c r="D13" s="464">
        <v>1</v>
      </c>
      <c r="F13" s="454" t="str">
        <f>"4."&amp;mergeValue(A13) &amp;"."&amp;mergeValue(B13)&amp;"."&amp;mergeValue(C13)&amp;"."&amp;mergeValue(D13)</f>
        <v>4.1.1.1.1</v>
      </c>
      <c r="G13" s="540" t="s">
        <v>503</v>
      </c>
      <c r="H13" s="438"/>
      <c r="I13" s="802" t="s">
        <v>598</v>
      </c>
      <c r="J13" s="453"/>
      <c r="K13" s="314"/>
      <c r="L13" s="314"/>
      <c r="M13" s="314"/>
      <c r="N13" s="314"/>
      <c r="O13" s="314"/>
      <c r="P13" s="314"/>
      <c r="Q13" s="314"/>
      <c r="R13" s="314"/>
      <c r="S13" s="314"/>
      <c r="T13" s="314"/>
    </row>
    <row r="14" spans="1:20" s="250" customFormat="1" ht="19">
      <c r="A14" s="771"/>
      <c r="B14" s="771"/>
      <c r="C14" s="771"/>
      <c r="D14" s="464"/>
      <c r="F14" s="458"/>
      <c r="G14" s="162" t="s">
        <v>4</v>
      </c>
      <c r="H14" s="463"/>
      <c r="I14" s="802"/>
      <c r="J14" s="453"/>
      <c r="K14" s="314"/>
      <c r="L14" s="314"/>
      <c r="M14" s="314"/>
      <c r="N14" s="314"/>
      <c r="O14" s="314"/>
      <c r="P14" s="314"/>
      <c r="Q14" s="314"/>
      <c r="R14" s="314"/>
      <c r="S14" s="314"/>
      <c r="T14" s="314"/>
    </row>
    <row r="15" spans="1:20" s="250" customFormat="1" ht="19">
      <c r="A15" s="771"/>
      <c r="B15" s="771"/>
      <c r="C15" s="464"/>
      <c r="D15" s="464"/>
      <c r="F15" s="458"/>
      <c r="G15" s="161" t="s">
        <v>425</v>
      </c>
      <c r="H15" s="459"/>
      <c r="I15" s="460"/>
      <c r="J15" s="453"/>
      <c r="K15" s="314"/>
      <c r="L15" s="314"/>
      <c r="M15" s="314"/>
      <c r="N15" s="314"/>
      <c r="O15" s="314"/>
      <c r="P15" s="314"/>
      <c r="Q15" s="314"/>
      <c r="R15" s="314"/>
      <c r="S15" s="314"/>
      <c r="T15" s="314"/>
    </row>
    <row r="16" spans="1:20" s="250" customFormat="1" ht="19">
      <c r="A16" s="771"/>
      <c r="B16" s="314"/>
      <c r="C16" s="314"/>
      <c r="D16" s="314"/>
      <c r="F16" s="458"/>
      <c r="G16" s="176" t="s">
        <v>511</v>
      </c>
      <c r="H16" s="459"/>
      <c r="I16" s="460"/>
      <c r="J16" s="453"/>
      <c r="K16" s="314"/>
      <c r="L16" s="314"/>
      <c r="M16" s="314"/>
      <c r="N16" s="314"/>
      <c r="O16" s="314"/>
      <c r="P16" s="314"/>
      <c r="Q16" s="314"/>
      <c r="R16" s="314"/>
      <c r="S16" s="314"/>
      <c r="T16" s="314"/>
    </row>
    <row r="17" spans="1:20" s="250" customFormat="1" ht="19">
      <c r="A17" s="314"/>
      <c r="B17" s="314"/>
      <c r="C17" s="314"/>
      <c r="D17" s="314"/>
      <c r="F17" s="458"/>
      <c r="G17" s="209" t="s">
        <v>510</v>
      </c>
      <c r="H17" s="459"/>
      <c r="I17" s="460"/>
      <c r="J17" s="453"/>
      <c r="K17" s="314"/>
      <c r="L17" s="314"/>
      <c r="M17" s="314"/>
      <c r="N17" s="314"/>
      <c r="O17" s="314"/>
      <c r="P17" s="314"/>
      <c r="Q17" s="314"/>
      <c r="R17" s="314"/>
      <c r="S17" s="314"/>
      <c r="T17" s="314"/>
    </row>
    <row r="18" spans="1:20" s="447" customFormat="1" ht="2.95" customHeight="1">
      <c r="A18" s="449"/>
      <c r="B18" s="449"/>
      <c r="C18" s="449"/>
      <c r="D18" s="449"/>
      <c r="F18" s="446"/>
      <c r="G18" s="538"/>
      <c r="H18" s="539"/>
      <c r="I18" s="338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</row>
    <row r="19" spans="1:20" s="447" customFormat="1" ht="15.05" customHeight="1">
      <c r="A19" s="449"/>
      <c r="B19" s="449"/>
      <c r="C19" s="449"/>
      <c r="D19" s="449"/>
      <c r="F19" s="446"/>
      <c r="G19" s="766" t="s">
        <v>600</v>
      </c>
      <c r="H19" s="766"/>
      <c r="I19" s="338"/>
      <c r="J19" s="449"/>
      <c r="K19" s="449"/>
      <c r="L19" s="449"/>
      <c r="M19" s="449"/>
      <c r="N19" s="449"/>
      <c r="O19" s="449"/>
      <c r="P19" s="449"/>
      <c r="Q19" s="449"/>
      <c r="R19" s="449"/>
      <c r="S19" s="449"/>
      <c r="T19" s="449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4.4"/>
  <cols>
    <col min="1" max="6" width="10.625" style="34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4" customWidth="1"/>
    <col min="13" max="13" width="47.375" style="34" customWidth="1"/>
    <col min="14" max="14" width="3.75" style="34" customWidth="1"/>
    <col min="15" max="15" width="4.125" style="34" customWidth="1"/>
    <col min="16" max="16" width="18.125" style="34" customWidth="1"/>
    <col min="17" max="19" width="3.75" style="34" customWidth="1"/>
    <col min="20" max="20" width="12.875" style="34" customWidth="1"/>
    <col min="21" max="23" width="3.75" style="34" customWidth="1"/>
    <col min="24" max="24" width="12.875" style="34" customWidth="1"/>
    <col min="25" max="27" width="3.75" style="34" customWidth="1"/>
    <col min="28" max="28" width="12.875" style="34" customWidth="1"/>
    <col min="29" max="32" width="21.375" style="34" customWidth="1"/>
    <col min="33" max="33" width="11.75" style="34" customWidth="1"/>
    <col min="34" max="34" width="3.75" style="34" customWidth="1"/>
    <col min="35" max="35" width="11.75" style="34" customWidth="1"/>
    <col min="36" max="36" width="8.625" style="34" hidden="1" customWidth="1"/>
    <col min="37" max="37" width="4.625" style="34" customWidth="1"/>
    <col min="38" max="38" width="115.75" style="34" customWidth="1"/>
    <col min="39" max="40" width="10.625" style="293"/>
    <col min="41" max="41" width="13.375" style="293" customWidth="1"/>
    <col min="42" max="49" width="10.625" style="293"/>
    <col min="50" max="16384" width="10.625" style="34"/>
  </cols>
  <sheetData>
    <row r="1" spans="7:49" hidden="1"/>
    <row r="2" spans="7:49" hidden="1"/>
    <row r="3" spans="7:49" hidden="1"/>
    <row r="4" spans="7:49" ht="2.95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2" customHeight="1">
      <c r="J5" s="86"/>
      <c r="K5" s="86"/>
      <c r="L5" s="774" t="s">
        <v>667</v>
      </c>
      <c r="M5" s="774"/>
      <c r="N5" s="774"/>
      <c r="O5" s="774"/>
      <c r="P5" s="774"/>
      <c r="Q5" s="774"/>
      <c r="R5" s="774"/>
      <c r="S5" s="774"/>
      <c r="T5" s="774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278"/>
      <c r="AK5" s="101"/>
    </row>
    <row r="6" spans="7:49" ht="2.95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49" customFormat="1" ht="4.5999999999999996" hidden="1">
      <c r="L7" s="614"/>
      <c r="M7" s="615" t="s">
        <v>507</v>
      </c>
      <c r="N7" s="813" t="str">
        <f>IF(NameOrPr="","",NameOrPr)</f>
        <v/>
      </c>
      <c r="O7" s="813"/>
      <c r="P7" s="813"/>
      <c r="Q7" s="813"/>
      <c r="R7" s="813"/>
      <c r="S7" s="813"/>
      <c r="T7" s="813"/>
      <c r="U7" s="336"/>
      <c r="V7" s="336"/>
      <c r="W7" s="336"/>
    </row>
    <row r="8" spans="7:49" s="447" customFormat="1" ht="19">
      <c r="G8" s="448"/>
      <c r="H8" s="448"/>
      <c r="L8" s="446"/>
      <c r="M8" s="662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0" t="str">
        <f>IF(datePr_ch="",IF(datePr="","",datePr),datePr_ch)</f>
        <v>21.04.2022</v>
      </c>
      <c r="O8" s="790"/>
      <c r="P8" s="790"/>
      <c r="Q8" s="790"/>
      <c r="R8" s="790"/>
      <c r="S8" s="790"/>
      <c r="T8" s="790"/>
      <c r="U8" s="670"/>
      <c r="V8" s="338"/>
      <c r="W8" s="338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</row>
    <row r="9" spans="7:49" s="447" customFormat="1" ht="19">
      <c r="G9" s="448"/>
      <c r="H9" s="448"/>
      <c r="L9" s="446"/>
      <c r="M9" s="662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0" t="str">
        <f>IF(numberPr_ch="",IF(numberPr="","",numberPr),numberPr_ch)</f>
        <v>904</v>
      </c>
      <c r="O9" s="790"/>
      <c r="P9" s="790"/>
      <c r="Q9" s="790"/>
      <c r="R9" s="790"/>
      <c r="S9" s="790"/>
      <c r="T9" s="790"/>
      <c r="U9" s="670"/>
      <c r="V9" s="338"/>
      <c r="W9" s="338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</row>
    <row r="10" spans="7:49" s="449" customFormat="1" ht="4.5999999999999996" hidden="1">
      <c r="L10" s="614"/>
      <c r="M10" s="615" t="s">
        <v>506</v>
      </c>
      <c r="N10" s="813" t="str">
        <f>IF(IstPub="","",IstPub)</f>
        <v/>
      </c>
      <c r="O10" s="813"/>
      <c r="P10" s="813"/>
      <c r="Q10" s="813"/>
      <c r="R10" s="813"/>
      <c r="S10" s="813"/>
      <c r="T10" s="813"/>
      <c r="U10" s="336"/>
      <c r="V10" s="336"/>
      <c r="W10" s="336"/>
    </row>
    <row r="11" spans="7:49" s="250" customFormat="1" ht="11.8" hidden="1">
      <c r="G11" s="249"/>
      <c r="H11" s="249"/>
      <c r="L11" s="761"/>
      <c r="M11" s="761"/>
      <c r="N11" s="210"/>
      <c r="O11" s="210"/>
      <c r="P11" s="210"/>
      <c r="Q11" s="210"/>
      <c r="R11" s="838"/>
      <c r="S11" s="838"/>
      <c r="T11" s="838"/>
      <c r="U11" s="838"/>
      <c r="V11" s="838"/>
      <c r="W11" s="838"/>
      <c r="X11" s="119"/>
      <c r="AC11" s="314" t="s">
        <v>412</v>
      </c>
      <c r="AD11" s="314" t="s">
        <v>413</v>
      </c>
      <c r="AE11" s="314" t="s">
        <v>412</v>
      </c>
      <c r="AF11" s="314" t="s">
        <v>413</v>
      </c>
      <c r="AM11" s="314"/>
      <c r="AN11" s="314"/>
      <c r="AO11" s="314"/>
      <c r="AP11" s="314"/>
      <c r="AQ11" s="314"/>
      <c r="AR11" s="314"/>
      <c r="AS11" s="314"/>
      <c r="AT11" s="314"/>
      <c r="AU11" s="314"/>
      <c r="AV11" s="314"/>
      <c r="AW11" s="314"/>
    </row>
    <row r="12" spans="7:49" s="250" customFormat="1" ht="11.8" hidden="1">
      <c r="G12" s="249"/>
      <c r="H12" s="249"/>
      <c r="L12" s="761"/>
      <c r="M12" s="761"/>
      <c r="N12" s="210"/>
      <c r="O12" s="210"/>
      <c r="P12" s="210"/>
      <c r="Q12" s="210"/>
      <c r="R12" s="838"/>
      <c r="S12" s="838"/>
      <c r="T12" s="838"/>
      <c r="U12" s="838"/>
      <c r="V12" s="838"/>
      <c r="W12" s="838"/>
      <c r="X12" s="119"/>
      <c r="AJ12" s="310" t="s">
        <v>376</v>
      </c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</row>
    <row r="13" spans="7:49">
      <c r="J13" s="86"/>
      <c r="K13" s="86"/>
      <c r="L13" s="35"/>
      <c r="M13" s="35"/>
      <c r="N13" s="35"/>
      <c r="O13" s="35"/>
      <c r="P13" s="35"/>
      <c r="Q13" s="35"/>
      <c r="R13" s="839"/>
      <c r="S13" s="839"/>
      <c r="T13" s="839"/>
      <c r="U13" s="839"/>
      <c r="V13" s="839"/>
      <c r="W13" s="839"/>
      <c r="X13" s="410"/>
      <c r="AC13" s="839"/>
      <c r="AD13" s="839"/>
      <c r="AE13" s="839"/>
      <c r="AF13" s="839"/>
      <c r="AG13" s="839"/>
      <c r="AH13" s="839"/>
      <c r="AI13" s="839"/>
      <c r="AJ13" s="839"/>
    </row>
    <row r="14" spans="7:49" ht="14.25" customHeight="1">
      <c r="J14" s="86"/>
      <c r="K14" s="86"/>
      <c r="L14" s="772" t="s">
        <v>469</v>
      </c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25" t="s">
        <v>470</v>
      </c>
    </row>
    <row r="15" spans="7:49" ht="14.25" customHeight="1">
      <c r="J15" s="86"/>
      <c r="K15" s="86"/>
      <c r="L15" s="772" t="s">
        <v>95</v>
      </c>
      <c r="M15" s="772" t="s">
        <v>485</v>
      </c>
      <c r="N15" s="772" t="s">
        <v>668</v>
      </c>
      <c r="O15" s="772"/>
      <c r="P15" s="772"/>
      <c r="Q15" s="840" t="s">
        <v>669</v>
      </c>
      <c r="R15" s="840"/>
      <c r="S15" s="840"/>
      <c r="T15" s="840"/>
      <c r="U15" s="840" t="s">
        <v>670</v>
      </c>
      <c r="V15" s="840"/>
      <c r="W15" s="840"/>
      <c r="X15" s="840"/>
      <c r="Y15" s="840" t="s">
        <v>389</v>
      </c>
      <c r="Z15" s="840"/>
      <c r="AA15" s="840"/>
      <c r="AB15" s="840"/>
      <c r="AC15" s="840" t="s">
        <v>474</v>
      </c>
      <c r="AD15" s="840"/>
      <c r="AE15" s="840"/>
      <c r="AF15" s="840"/>
      <c r="AG15" s="840"/>
      <c r="AH15" s="840"/>
      <c r="AI15" s="840"/>
      <c r="AJ15" s="772" t="s">
        <v>338</v>
      </c>
      <c r="AK15" s="817" t="s">
        <v>278</v>
      </c>
      <c r="AL15" s="725"/>
    </row>
    <row r="16" spans="7:49" ht="28" customHeight="1">
      <c r="J16" s="86"/>
      <c r="K16" s="86"/>
      <c r="L16" s="772"/>
      <c r="M16" s="772"/>
      <c r="N16" s="772"/>
      <c r="O16" s="772"/>
      <c r="P16" s="772"/>
      <c r="Q16" s="840"/>
      <c r="R16" s="840"/>
      <c r="S16" s="840"/>
      <c r="T16" s="840"/>
      <c r="U16" s="840"/>
      <c r="V16" s="840"/>
      <c r="W16" s="840"/>
      <c r="X16" s="840"/>
      <c r="Y16" s="840"/>
      <c r="Z16" s="840"/>
      <c r="AA16" s="840"/>
      <c r="AB16" s="840"/>
      <c r="AC16" s="840" t="s">
        <v>671</v>
      </c>
      <c r="AD16" s="840"/>
      <c r="AE16" s="725" t="s">
        <v>672</v>
      </c>
      <c r="AF16" s="725"/>
      <c r="AG16" s="842" t="s">
        <v>476</v>
      </c>
      <c r="AH16" s="842"/>
      <c r="AI16" s="842"/>
      <c r="AJ16" s="772"/>
      <c r="AK16" s="817"/>
      <c r="AL16" s="725"/>
    </row>
    <row r="17" spans="1:53" ht="14.25" customHeight="1">
      <c r="J17" s="86"/>
      <c r="K17" s="86"/>
      <c r="L17" s="772"/>
      <c r="M17" s="772"/>
      <c r="N17" s="772"/>
      <c r="O17" s="772"/>
      <c r="P17" s="772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634" t="s">
        <v>342</v>
      </c>
      <c r="AD17" s="634" t="s">
        <v>341</v>
      </c>
      <c r="AE17" s="634" t="s">
        <v>342</v>
      </c>
      <c r="AF17" s="634" t="s">
        <v>341</v>
      </c>
      <c r="AG17" s="635" t="s">
        <v>387</v>
      </c>
      <c r="AH17" s="841" t="s">
        <v>388</v>
      </c>
      <c r="AI17" s="841"/>
      <c r="AJ17" s="772"/>
      <c r="AK17" s="817"/>
      <c r="AL17" s="725"/>
    </row>
    <row r="18" spans="1:53" ht="11.95" customHeight="1">
      <c r="J18" s="86"/>
      <c r="K18" s="244">
        <v>1</v>
      </c>
      <c r="L18" s="563" t="s">
        <v>96</v>
      </c>
      <c r="M18" s="563" t="s">
        <v>52</v>
      </c>
      <c r="N18" s="812">
        <f ca="1">OFFSET(N18,0,-1)+1</f>
        <v>3</v>
      </c>
      <c r="O18" s="812"/>
      <c r="P18" s="812"/>
      <c r="Q18" s="812">
        <f ca="1">OFFSET(Q18,0,-3)+1</f>
        <v>4</v>
      </c>
      <c r="R18" s="812"/>
      <c r="S18" s="812"/>
      <c r="T18" s="812"/>
      <c r="U18" s="812">
        <f ca="1">OFFSET(U18,0,-4)+1</f>
        <v>5</v>
      </c>
      <c r="V18" s="812"/>
      <c r="W18" s="812"/>
      <c r="X18" s="812"/>
      <c r="Y18" s="565"/>
      <c r="Z18" s="565"/>
      <c r="AA18" s="565">
        <f ca="1">OFFSET(U18,0,0)+1</f>
        <v>6</v>
      </c>
      <c r="AB18" s="566">
        <f ca="1">AA18</f>
        <v>6</v>
      </c>
      <c r="AC18" s="564">
        <f t="shared" ref="AC18:AJ18" ca="1" si="0">OFFSET(AC18,0,-1)+1</f>
        <v>7</v>
      </c>
      <c r="AD18" s="564">
        <f t="shared" ca="1" si="0"/>
        <v>8</v>
      </c>
      <c r="AE18" s="564">
        <f t="shared" ca="1" si="0"/>
        <v>9</v>
      </c>
      <c r="AF18" s="564">
        <f t="shared" ca="1" si="0"/>
        <v>10</v>
      </c>
      <c r="AG18" s="564">
        <f t="shared" ca="1" si="0"/>
        <v>11</v>
      </c>
      <c r="AH18" s="564">
        <f t="shared" ca="1" si="0"/>
        <v>12</v>
      </c>
      <c r="AI18" s="564">
        <f t="shared" ca="1" si="0"/>
        <v>13</v>
      </c>
      <c r="AJ18" s="564">
        <f t="shared" ca="1" si="0"/>
        <v>14</v>
      </c>
      <c r="AK18" s="567"/>
      <c r="AL18" s="564">
        <v>15</v>
      </c>
    </row>
    <row r="19" spans="1:53" ht="23.6">
      <c r="A19" s="829">
        <v>1</v>
      </c>
      <c r="B19" s="293"/>
      <c r="C19" s="293"/>
      <c r="D19" s="293"/>
      <c r="E19" s="293"/>
      <c r="F19" s="315"/>
      <c r="G19" s="315"/>
      <c r="H19" s="315"/>
      <c r="J19" s="86"/>
      <c r="K19" s="86"/>
      <c r="L19" s="334">
        <f>mergeValue(A19)</f>
        <v>1</v>
      </c>
      <c r="M19" s="208" t="s">
        <v>23</v>
      </c>
      <c r="N19" s="853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 s="854"/>
      <c r="Z19" s="854"/>
      <c r="AA19" s="854"/>
      <c r="AB19" s="854"/>
      <c r="AC19" s="854"/>
      <c r="AD19" s="854"/>
      <c r="AE19" s="854"/>
      <c r="AF19" s="854"/>
      <c r="AG19" s="854"/>
      <c r="AH19" s="854"/>
      <c r="AI19" s="854"/>
      <c r="AJ19" s="854"/>
      <c r="AK19" s="854"/>
      <c r="AL19" s="633" t="s">
        <v>622</v>
      </c>
    </row>
    <row r="20" spans="1:53" ht="23.6">
      <c r="A20" s="829"/>
      <c r="B20" s="829">
        <v>1</v>
      </c>
      <c r="C20" s="293"/>
      <c r="D20" s="293"/>
      <c r="E20" s="293"/>
      <c r="F20" s="343"/>
      <c r="G20" s="344"/>
      <c r="H20" s="344"/>
      <c r="I20" s="218"/>
      <c r="J20" s="46"/>
      <c r="K20" s="34"/>
      <c r="L20" s="334" t="str">
        <f>mergeValue(A20) &amp;"."&amp; mergeValue(B20)</f>
        <v>1.1</v>
      </c>
      <c r="M20" s="158" t="s">
        <v>18</v>
      </c>
      <c r="N20" s="849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632" t="s">
        <v>483</v>
      </c>
    </row>
    <row r="21" spans="1:53" ht="47.15">
      <c r="A21" s="829"/>
      <c r="B21" s="829"/>
      <c r="C21" s="829">
        <v>1</v>
      </c>
      <c r="D21" s="293"/>
      <c r="E21" s="293"/>
      <c r="F21" s="343"/>
      <c r="G21" s="344"/>
      <c r="H21" s="344"/>
      <c r="I21" s="218"/>
      <c r="J21" s="46"/>
      <c r="K21" s="34"/>
      <c r="L21" s="334" t="str">
        <f>mergeValue(A21) &amp;"."&amp; mergeValue(B21)&amp;"."&amp; mergeValue(C21)</f>
        <v>1.1.1</v>
      </c>
      <c r="M21" s="159" t="s">
        <v>644</v>
      </c>
      <c r="N21" s="849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632" t="s">
        <v>673</v>
      </c>
    </row>
    <row r="22" spans="1:53" ht="20.149999999999999" customHeight="1">
      <c r="A22" s="829"/>
      <c r="B22" s="829"/>
      <c r="C22" s="829"/>
      <c r="D22" s="829">
        <v>1</v>
      </c>
      <c r="E22" s="293"/>
      <c r="F22" s="343"/>
      <c r="G22" s="344"/>
      <c r="H22" s="344"/>
      <c r="I22" s="832"/>
      <c r="J22" s="833"/>
      <c r="K22" s="803"/>
      <c r="L22" s="850" t="str">
        <f>mergeValue(A22) &amp;"."&amp; mergeValue(B22)&amp;"."&amp; mergeValue(C22)&amp;"."&amp; mergeValue(D22)</f>
        <v>1.1.1.1</v>
      </c>
      <c r="M22" s="843"/>
      <c r="N22" s="845"/>
      <c r="O22" s="824" t="s">
        <v>96</v>
      </c>
      <c r="P22" s="825"/>
      <c r="Q22" s="806" t="s">
        <v>88</v>
      </c>
      <c r="R22" s="821"/>
      <c r="S22" s="822">
        <v>1</v>
      </c>
      <c r="T22" s="846"/>
      <c r="U22" s="806" t="s">
        <v>88</v>
      </c>
      <c r="V22" s="821"/>
      <c r="W22" s="822" t="s">
        <v>96</v>
      </c>
      <c r="X22" s="851"/>
      <c r="Y22" s="806" t="s">
        <v>88</v>
      </c>
      <c r="Z22" s="190"/>
      <c r="AA22" s="112">
        <v>1</v>
      </c>
      <c r="AB22" s="580"/>
      <c r="AC22" s="658"/>
      <c r="AD22" s="658"/>
      <c r="AE22" s="659"/>
      <c r="AF22" s="658"/>
      <c r="AG22" s="660"/>
      <c r="AH22" s="556" t="s">
        <v>87</v>
      </c>
      <c r="AI22" s="660"/>
      <c r="AJ22" s="573" t="s">
        <v>88</v>
      </c>
      <c r="AK22" s="277"/>
      <c r="AL22" s="802" t="s">
        <v>674</v>
      </c>
      <c r="AM22" s="293" t="e">
        <f ca="1">strCheckDateOnDP(AC22:AK22,List06_10_DP)</f>
        <v>#NAME?</v>
      </c>
      <c r="AN22" s="312" t="str">
        <f>IF(AND(COUNTIF(AO18:AO26,AO22)&gt;1,AO22&lt;&gt;""),"ErrUnique:HasDoubleConn","")</f>
        <v/>
      </c>
      <c r="AO22" s="312"/>
      <c r="AP22" s="312"/>
      <c r="AQ22" s="312"/>
      <c r="AR22" s="312"/>
      <c r="AS22" s="312"/>
    </row>
    <row r="23" spans="1:53" ht="20.149999999999999" customHeight="1">
      <c r="A23" s="829"/>
      <c r="B23" s="829"/>
      <c r="C23" s="829"/>
      <c r="D23" s="829"/>
      <c r="E23" s="293"/>
      <c r="F23" s="343"/>
      <c r="G23" s="344"/>
      <c r="H23" s="344"/>
      <c r="I23" s="832"/>
      <c r="J23" s="833"/>
      <c r="K23" s="803"/>
      <c r="L23" s="834"/>
      <c r="M23" s="844"/>
      <c r="N23" s="845"/>
      <c r="O23" s="824"/>
      <c r="P23" s="825"/>
      <c r="Q23" s="806"/>
      <c r="R23" s="821"/>
      <c r="S23" s="822"/>
      <c r="T23" s="847"/>
      <c r="U23" s="806"/>
      <c r="V23" s="821"/>
      <c r="W23" s="822"/>
      <c r="X23" s="852"/>
      <c r="Y23" s="806"/>
      <c r="Z23" s="426"/>
      <c r="AA23" s="209"/>
      <c r="AB23" s="209"/>
      <c r="AC23" s="256"/>
      <c r="AD23" s="256"/>
      <c r="AE23" s="256"/>
      <c r="AF23" s="295" t="str">
        <f>AG22 &amp; "-" &amp; AI22</f>
        <v>-</v>
      </c>
      <c r="AG23" s="295"/>
      <c r="AH23" s="295"/>
      <c r="AI23" s="295"/>
      <c r="AJ23" s="295" t="s">
        <v>88</v>
      </c>
      <c r="AK23" s="429"/>
      <c r="AL23" s="802"/>
      <c r="AN23" s="312"/>
      <c r="AO23" s="312"/>
      <c r="AP23" s="312"/>
      <c r="AQ23" s="312"/>
      <c r="AR23" s="312"/>
      <c r="AS23" s="312"/>
    </row>
    <row r="24" spans="1:53" ht="20.149999999999999" customHeight="1">
      <c r="A24" s="829"/>
      <c r="B24" s="829"/>
      <c r="C24" s="829"/>
      <c r="D24" s="829"/>
      <c r="E24" s="293"/>
      <c r="F24" s="343"/>
      <c r="G24" s="344"/>
      <c r="H24" s="344"/>
      <c r="I24" s="832"/>
      <c r="J24" s="833"/>
      <c r="K24" s="803"/>
      <c r="L24" s="834"/>
      <c r="M24" s="844"/>
      <c r="N24" s="845"/>
      <c r="O24" s="824"/>
      <c r="P24" s="825"/>
      <c r="Q24" s="806"/>
      <c r="R24" s="821"/>
      <c r="S24" s="822"/>
      <c r="T24" s="848"/>
      <c r="U24" s="806"/>
      <c r="V24" s="428"/>
      <c r="W24" s="176"/>
      <c r="X24" s="209"/>
      <c r="Y24" s="255"/>
      <c r="Z24" s="255"/>
      <c r="AA24" s="255"/>
      <c r="AB24" s="255"/>
      <c r="AC24" s="256"/>
      <c r="AD24" s="256"/>
      <c r="AE24" s="256"/>
      <c r="AF24" s="256"/>
      <c r="AG24" s="257"/>
      <c r="AH24" s="197"/>
      <c r="AI24" s="197"/>
      <c r="AJ24" s="257"/>
      <c r="AK24" s="185"/>
      <c r="AL24" s="802"/>
      <c r="AN24" s="312"/>
      <c r="AO24" s="312"/>
      <c r="AP24" s="312"/>
      <c r="AQ24" s="312"/>
      <c r="AR24" s="312"/>
      <c r="AS24" s="312"/>
    </row>
    <row r="25" spans="1:53" ht="20.149999999999999" customHeight="1">
      <c r="A25" s="829"/>
      <c r="B25" s="829"/>
      <c r="C25" s="829"/>
      <c r="D25" s="829"/>
      <c r="E25" s="293"/>
      <c r="F25" s="343"/>
      <c r="G25" s="344"/>
      <c r="H25" s="344"/>
      <c r="I25" s="832"/>
      <c r="J25" s="833"/>
      <c r="K25" s="803"/>
      <c r="L25" s="834"/>
      <c r="M25" s="844"/>
      <c r="N25" s="845"/>
      <c r="O25" s="824"/>
      <c r="P25" s="825"/>
      <c r="Q25" s="806"/>
      <c r="R25" s="258"/>
      <c r="S25" s="260"/>
      <c r="T25" s="259"/>
      <c r="U25" s="255"/>
      <c r="V25" s="255"/>
      <c r="W25" s="255"/>
      <c r="X25" s="255"/>
      <c r="Y25" s="255"/>
      <c r="Z25" s="255"/>
      <c r="AA25" s="255"/>
      <c r="AB25" s="255"/>
      <c r="AC25" s="256"/>
      <c r="AD25" s="256"/>
      <c r="AE25" s="256"/>
      <c r="AF25" s="256"/>
      <c r="AG25" s="257"/>
      <c r="AH25" s="197"/>
      <c r="AI25" s="197"/>
      <c r="AJ25" s="257"/>
      <c r="AK25" s="185"/>
      <c r="AL25" s="802"/>
      <c r="AN25" s="312"/>
      <c r="AO25" s="312"/>
      <c r="AP25" s="312"/>
      <c r="AQ25" s="312"/>
      <c r="AR25" s="312"/>
      <c r="AS25" s="312"/>
    </row>
    <row r="26" spans="1:53" customFormat="1" ht="20.149999999999999" customHeight="1">
      <c r="A26" s="829"/>
      <c r="B26" s="829"/>
      <c r="C26" s="829"/>
      <c r="D26" s="829"/>
      <c r="E26" s="345"/>
      <c r="F26" s="346"/>
      <c r="G26" s="345"/>
      <c r="H26" s="345"/>
      <c r="I26" s="832"/>
      <c r="J26" s="833"/>
      <c r="K26" s="803"/>
      <c r="L26" s="834"/>
      <c r="M26" s="844"/>
      <c r="N26" s="427"/>
      <c r="O26" s="163"/>
      <c r="P26" s="209" t="s">
        <v>390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1"/>
      <c r="AL26" s="802"/>
      <c r="AM26" s="302"/>
      <c r="AN26" s="302"/>
      <c r="AO26" s="313"/>
      <c r="AP26" s="313"/>
      <c r="AQ26" s="313"/>
      <c r="AR26" s="313"/>
      <c r="AS26" s="313"/>
      <c r="AT26" s="302"/>
      <c r="AU26" s="302"/>
      <c r="AV26" s="302"/>
      <c r="AW26" s="302"/>
    </row>
    <row r="27" spans="1:53" customFormat="1" ht="15.05" customHeight="1">
      <c r="A27" s="829"/>
      <c r="B27" s="829"/>
      <c r="C27" s="829"/>
      <c r="D27" s="345"/>
      <c r="E27" s="345"/>
      <c r="F27" s="343"/>
      <c r="G27" s="345"/>
      <c r="H27" s="345"/>
      <c r="I27" s="179"/>
      <c r="J27" s="85"/>
      <c r="K27" s="179"/>
      <c r="L27" s="323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02"/>
      <c r="AM27" s="302"/>
      <c r="AN27" s="302"/>
      <c r="AO27" s="313"/>
      <c r="AP27" s="313"/>
      <c r="AQ27" s="313"/>
      <c r="AR27" s="313"/>
      <c r="AS27" s="313"/>
      <c r="AT27" s="302"/>
      <c r="AU27" s="302"/>
      <c r="AV27" s="302"/>
      <c r="AW27" s="302"/>
    </row>
    <row r="28" spans="1:53" customFormat="1" ht="15.05" customHeight="1">
      <c r="A28" s="829"/>
      <c r="B28" s="829"/>
      <c r="C28" s="345"/>
      <c r="D28" s="345"/>
      <c r="E28" s="345"/>
      <c r="F28" s="343"/>
      <c r="G28" s="345"/>
      <c r="H28" s="345"/>
      <c r="I28" s="179"/>
      <c r="J28" s="85"/>
      <c r="K28" s="179"/>
      <c r="L28" s="111"/>
      <c r="M28" s="161" t="s">
        <v>675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57"/>
      <c r="AH28" s="162"/>
      <c r="AI28" s="196"/>
      <c r="AJ28" s="161"/>
      <c r="AK28" s="197"/>
      <c r="AL28" s="185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</row>
    <row r="29" spans="1:53" customFormat="1" ht="15.05" customHeight="1">
      <c r="A29" s="829"/>
      <c r="B29" s="345"/>
      <c r="C29" s="345"/>
      <c r="D29" s="345"/>
      <c r="E29" s="345"/>
      <c r="F29" s="343"/>
      <c r="G29" s="345"/>
      <c r="H29" s="345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57"/>
      <c r="AH29" s="162"/>
      <c r="AI29" s="196"/>
      <c r="AJ29" s="161"/>
      <c r="AK29" s="197"/>
      <c r="AL29" s="185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</row>
    <row r="30" spans="1:53" customFormat="1" ht="15.0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57"/>
      <c r="AH30" s="162"/>
      <c r="AI30" s="196"/>
      <c r="AJ30" s="161"/>
      <c r="AK30" s="197"/>
      <c r="AL30" s="185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</row>
    <row r="31" spans="1:53" ht="2.95" customHeight="1">
      <c r="AM31" s="34"/>
      <c r="AX31" s="293"/>
    </row>
    <row r="32" spans="1:53" ht="14.25" customHeight="1">
      <c r="L32" s="613">
        <v>1</v>
      </c>
      <c r="M32" s="215" t="s">
        <v>690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213"/>
      <c r="AY33" s="213"/>
      <c r="AZ33" s="213"/>
    </row>
  </sheetData>
  <sheetProtection password="FA9C" sheet="1" objects="1" scenarios="1" formatColumns="0" formatRows="0"/>
  <dataConsolidate leftLabels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25" defaultRowHeight="14.4"/>
  <cols>
    <col min="1" max="1" width="9.125" style="132" hidden="1" customWidth="1"/>
    <col min="2" max="2" width="9.125" style="133" hidden="1" customWidth="1"/>
    <col min="3" max="3" width="3.75" style="134" customWidth="1"/>
    <col min="4" max="4" width="7" style="135" bestFit="1" customWidth="1"/>
    <col min="5" max="5" width="11.25" style="135" customWidth="1"/>
    <col min="6" max="6" width="41" style="135" customWidth="1"/>
    <col min="7" max="7" width="18" style="135" customWidth="1"/>
    <col min="8" max="8" width="13.125" style="135" customWidth="1"/>
    <col min="9" max="9" width="11.375" style="135" customWidth="1"/>
    <col min="10" max="10" width="42.125" style="135" customWidth="1"/>
    <col min="11" max="11" width="115.75" style="135" customWidth="1"/>
    <col min="12" max="12" width="3.75" style="135" customWidth="1"/>
    <col min="13" max="16384" width="9.125" style="135"/>
  </cols>
  <sheetData>
    <row r="1" spans="1:14" hidden="1"/>
    <row r="2" spans="1:14" hidden="1"/>
    <row r="3" spans="1:14" hidden="1"/>
    <row r="4" spans="1:14" ht="2.95" customHeight="1"/>
    <row r="5" spans="1:14" s="34" customFormat="1" ht="22.95">
      <c r="A5" s="129"/>
      <c r="C5" s="46"/>
      <c r="D5" s="855" t="s">
        <v>486</v>
      </c>
      <c r="E5" s="855"/>
      <c r="F5" s="855"/>
      <c r="G5" s="855"/>
      <c r="H5" s="855"/>
      <c r="I5" s="855"/>
      <c r="J5" s="855"/>
      <c r="K5" s="576"/>
    </row>
    <row r="6" spans="1:14" ht="2.95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2.95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7" t="s">
        <v>469</v>
      </c>
      <c r="E8" s="857"/>
      <c r="F8" s="857"/>
      <c r="G8" s="857"/>
      <c r="H8" s="857"/>
      <c r="I8" s="857"/>
      <c r="J8" s="857"/>
      <c r="K8" s="857" t="s">
        <v>470</v>
      </c>
    </row>
    <row r="9" spans="1:14">
      <c r="D9" s="857" t="s">
        <v>95</v>
      </c>
      <c r="E9" s="857" t="s">
        <v>488</v>
      </c>
      <c r="F9" s="857"/>
      <c r="G9" s="857" t="s">
        <v>489</v>
      </c>
      <c r="H9" s="857"/>
      <c r="I9" s="857"/>
      <c r="J9" s="857"/>
      <c r="K9" s="857"/>
    </row>
    <row r="10" spans="1:14" ht="23.6">
      <c r="D10" s="857"/>
      <c r="E10" s="141" t="s">
        <v>490</v>
      </c>
      <c r="F10" s="141" t="s">
        <v>422</v>
      </c>
      <c r="G10" s="141" t="s">
        <v>422</v>
      </c>
      <c r="H10" s="141" t="s">
        <v>490</v>
      </c>
      <c r="I10" s="141" t="s">
        <v>491</v>
      </c>
      <c r="J10" s="141" t="s">
        <v>471</v>
      </c>
      <c r="K10" s="857"/>
    </row>
    <row r="11" spans="1:14" ht="11.95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6.95" customHeight="1">
      <c r="A12" s="241" t="s">
        <v>53</v>
      </c>
      <c r="B12" s="139" t="s">
        <v>256</v>
      </c>
      <c r="C12" s="140"/>
      <c r="D12" s="142" t="s">
        <v>96</v>
      </c>
      <c r="E12" s="661"/>
      <c r="F12" s="654"/>
      <c r="G12" s="654"/>
      <c r="H12" s="654"/>
      <c r="I12" s="674"/>
      <c r="J12" s="655"/>
      <c r="K12" s="775" t="s">
        <v>492</v>
      </c>
      <c r="M12" s="595" t="str">
        <f>IF(ISERROR(INDEX(kind_of_nameforms,MATCH(E12,kind_of_forms,0),1)),"",INDEX(kind_of_nameforms,MATCH(E12,kind_of_forms,0),1))</f>
        <v/>
      </c>
      <c r="N12" s="596"/>
    </row>
    <row r="13" spans="1:14" ht="15.0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6"/>
      <c r="K13" s="777"/>
    </row>
    <row r="14" spans="1:14" ht="2.95" customHeight="1">
      <c r="A14" s="135"/>
      <c r="B14" s="135"/>
      <c r="C14" s="135"/>
    </row>
    <row r="15" spans="1:14" ht="27.85" customHeight="1">
      <c r="E15" s="856" t="s">
        <v>601</v>
      </c>
      <c r="F15" s="856"/>
      <c r="G15" s="856"/>
      <c r="H15" s="856"/>
      <c r="I15" s="856"/>
      <c r="J15" s="856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25" defaultRowHeight="14.4"/>
  <cols>
    <col min="1" max="2" width="9.125" style="12" hidden="1" customWidth="1"/>
    <col min="3" max="3" width="3.75" style="48" bestFit="1" customWidth="1"/>
    <col min="4" max="4" width="6.25" style="12" bestFit="1" customWidth="1"/>
    <col min="5" max="5" width="94.875" style="12" customWidth="1"/>
    <col min="6" max="16384" width="9.125" style="12"/>
  </cols>
  <sheetData>
    <row r="1" spans="3:9" hidden="1"/>
    <row r="2" spans="3:9" hidden="1"/>
    <row r="3" spans="3:9" hidden="1"/>
    <row r="4" spans="3:9" hidden="1"/>
    <row r="5" spans="3:9" hidden="1"/>
    <row r="6" spans="3:9" ht="2.95" customHeight="1">
      <c r="C6" s="49"/>
      <c r="D6" s="13"/>
      <c r="E6" s="13"/>
    </row>
    <row r="7" spans="3:9" ht="22.95">
      <c r="C7" s="49"/>
      <c r="D7" s="734" t="s">
        <v>316</v>
      </c>
      <c r="E7" s="736"/>
      <c r="F7" s="578"/>
    </row>
    <row r="8" spans="3:9" ht="2.95" customHeight="1">
      <c r="C8" s="49"/>
      <c r="D8" s="13"/>
      <c r="E8" s="13"/>
    </row>
    <row r="9" spans="3:9" ht="15.9" customHeight="1">
      <c r="C9" s="49"/>
      <c r="D9" s="103" t="s">
        <v>95</v>
      </c>
      <c r="E9" s="547" t="s">
        <v>315</v>
      </c>
    </row>
    <row r="10" spans="3:9" ht="11.95" customHeight="1">
      <c r="C10" s="49"/>
      <c r="D10" s="41" t="s">
        <v>96</v>
      </c>
      <c r="E10" s="41" t="s">
        <v>52</v>
      </c>
    </row>
    <row r="11" spans="3:9" ht="11.3" hidden="1" customHeight="1">
      <c r="C11" s="49"/>
      <c r="D11" s="254">
        <v>0</v>
      </c>
      <c r="E11" s="548"/>
    </row>
    <row r="12" spans="3:9" ht="15.05" customHeight="1">
      <c r="C12" s="220"/>
      <c r="D12" s="127">
        <v>1</v>
      </c>
      <c r="E12" s="651"/>
    </row>
    <row r="13" spans="3:9" ht="11.95" customHeight="1">
      <c r="C13" s="49"/>
      <c r="D13" s="549"/>
      <c r="E13" s="550" t="s">
        <v>180</v>
      </c>
    </row>
    <row r="14" spans="3:9" ht="2.95" customHeight="1"/>
    <row r="15" spans="3:9" ht="22.6" customHeight="1">
      <c r="C15" s="222"/>
      <c r="D15" s="858" t="s">
        <v>317</v>
      </c>
      <c r="E15" s="858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25" defaultRowHeight="14.4"/>
  <cols>
    <col min="1" max="2" width="9.125" style="12" hidden="1" customWidth="1"/>
    <col min="3" max="3" width="3.75" style="48" customWidth="1"/>
    <col min="4" max="4" width="6.25" style="12" customWidth="1"/>
    <col min="5" max="5" width="94.875" style="12" customWidth="1"/>
    <col min="6" max="16384" width="9.125" style="12"/>
  </cols>
  <sheetData>
    <row r="1" spans="3:12" hidden="1">
      <c r="L1" s="551"/>
    </row>
    <row r="2" spans="3:12" hidden="1"/>
    <row r="3" spans="3:12" hidden="1"/>
    <row r="4" spans="3:12" hidden="1"/>
    <row r="5" spans="3:12" hidden="1"/>
    <row r="6" spans="3:12" ht="2.95" customHeight="1">
      <c r="C6" s="49"/>
      <c r="D6" s="13"/>
      <c r="E6" s="13"/>
    </row>
    <row r="7" spans="3:12" ht="22.95">
      <c r="C7" s="49"/>
      <c r="D7" s="855" t="s">
        <v>58</v>
      </c>
      <c r="E7" s="855"/>
      <c r="F7" s="578"/>
    </row>
    <row r="8" spans="3:12" ht="2.95" customHeight="1">
      <c r="C8" s="49"/>
      <c r="D8" s="13"/>
      <c r="E8" s="13"/>
    </row>
    <row r="9" spans="3:12" ht="15.9" customHeight="1">
      <c r="C9" s="49"/>
      <c r="D9" s="103" t="s">
        <v>95</v>
      </c>
      <c r="E9" s="115" t="s">
        <v>179</v>
      </c>
    </row>
    <row r="10" spans="3:12" ht="11.95" customHeight="1">
      <c r="C10" s="49"/>
      <c r="D10" s="41" t="s">
        <v>96</v>
      </c>
      <c r="E10" s="41" t="s">
        <v>52</v>
      </c>
    </row>
    <row r="11" spans="3:12" ht="15.05" hidden="1" customHeight="1">
      <c r="C11" s="49"/>
      <c r="D11" s="127">
        <v>0</v>
      </c>
      <c r="E11" s="253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Check">
    <tabColor indexed="31"/>
  </sheetPr>
  <dimension ref="B1:E5"/>
  <sheetViews>
    <sheetView showGridLines="0" zoomScaleNormal="100" workbookViewId="0"/>
  </sheetViews>
  <sheetFormatPr defaultColWidth="9.125" defaultRowHeight="11.8"/>
  <cols>
    <col min="1" max="1" width="1.75" style="45" customWidth="1"/>
    <col min="2" max="2" width="34.625" style="45" customWidth="1"/>
    <col min="3" max="3" width="85.625" style="45" customWidth="1"/>
    <col min="4" max="4" width="17.75" style="45" customWidth="1"/>
    <col min="5" max="16384" width="9.125" style="45"/>
  </cols>
  <sheetData>
    <row r="1" spans="2:5" ht="2.95" customHeight="1"/>
    <row r="2" spans="2:5" ht="22.95">
      <c r="B2" s="859" t="s">
        <v>59</v>
      </c>
      <c r="C2" s="859"/>
      <c r="D2" s="859"/>
      <c r="E2" s="579"/>
    </row>
    <row r="3" spans="2:5" ht="2.95" customHeight="1"/>
    <row r="4" spans="2:5" ht="21.8" customHeight="1" thickBot="1">
      <c r="B4" s="698" t="s">
        <v>1</v>
      </c>
      <c r="C4" s="698" t="s">
        <v>94</v>
      </c>
      <c r="D4" s="698" t="s">
        <v>75</v>
      </c>
    </row>
    <row r="5" spans="2:5" ht="12.45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TempFilter">
    <tabColor rgb="FFFFCC99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1:A77"/>
  <sheetViews>
    <sheetView showGridLines="0" workbookViewId="0"/>
  </sheetViews>
  <sheetFormatPr defaultRowHeight="11.8"/>
  <sheetData>
    <row r="1" spans="1:1">
      <c r="A1" s="652">
        <f>IF('Форма 3.11'!$F$10="",1,0)</f>
        <v>0</v>
      </c>
    </row>
    <row r="2" spans="1:1">
      <c r="A2" s="652">
        <f>IF('Форма 3.11'!$G$10="",1,0)</f>
        <v>0</v>
      </c>
    </row>
    <row r="3" spans="1:1">
      <c r="A3" s="652">
        <f>IF('Форма 3.11'!$F$11="",1,0)</f>
        <v>0</v>
      </c>
    </row>
    <row r="4" spans="1:1">
      <c r="A4" s="652">
        <f>IF('Форма 3.11'!$G$11="",1,0)</f>
        <v>0</v>
      </c>
    </row>
    <row r="5" spans="1:1">
      <c r="A5" s="652">
        <f>IF('Форма 3.11'!$F$12="",1,0)</f>
        <v>0</v>
      </c>
    </row>
    <row r="6" spans="1:1">
      <c r="A6" s="652">
        <f>IF('Форма 3.11'!$G$12="",1,0)</f>
        <v>0</v>
      </c>
    </row>
    <row r="7" spans="1:1">
      <c r="A7" s="652">
        <f>IF('Форма 3.11'!$F$13="",1,0)</f>
        <v>0</v>
      </c>
    </row>
    <row r="8" spans="1:1">
      <c r="A8" s="652">
        <f>IF('Форма 3.11'!$G$13="",1,0)</f>
        <v>0</v>
      </c>
    </row>
    <row r="9" spans="1:1">
      <c r="A9" s="652">
        <f>IF('Форма 3.12.1'!$J$15="",1,0)</f>
        <v>0</v>
      </c>
    </row>
    <row r="10" spans="1:1">
      <c r="A10" s="652">
        <f>IF('Форма 3.12.1'!$H$17="",1,0)</f>
        <v>0</v>
      </c>
    </row>
    <row r="11" spans="1:1">
      <c r="A11" s="652">
        <f>IF('Форма 3.12.1'!$I$17="",1,0)</f>
        <v>0</v>
      </c>
    </row>
    <row r="12" spans="1:1">
      <c r="A12" s="652">
        <f>IF('Форма 3.12.1'!$J$17="",1,0)</f>
        <v>0</v>
      </c>
    </row>
    <row r="13" spans="1:1">
      <c r="A13" s="652">
        <f>IF('Форма 3.12.1'!$H$22="",1,0)</f>
        <v>0</v>
      </c>
    </row>
    <row r="14" spans="1:1">
      <c r="A14" s="652">
        <f>IF('Форма 3.12.1'!$I$22="",1,0)</f>
        <v>0</v>
      </c>
    </row>
    <row r="15" spans="1:1">
      <c r="A15" s="652">
        <f>IF('Форма 3.12.1'!$J$22="",1,0)</f>
        <v>0</v>
      </c>
    </row>
    <row r="16" spans="1:1">
      <c r="A16" s="652">
        <f>IF('Форма 3.12.1'!$H$25="",1,0)</f>
        <v>0</v>
      </c>
    </row>
    <row r="17" spans="1:1">
      <c r="A17" s="652">
        <f>IF('Форма 3.12.1'!$I$25="",1,0)</f>
        <v>0</v>
      </c>
    </row>
    <row r="18" spans="1:1">
      <c r="A18" s="652">
        <f>IF('Форма 3.12.1'!$J$25="",1,0)</f>
        <v>0</v>
      </c>
    </row>
    <row r="19" spans="1:1">
      <c r="A19" s="652">
        <f>IF('Форма 3.12.1'!$H$28="",1,0)</f>
        <v>0</v>
      </c>
    </row>
    <row r="20" spans="1:1">
      <c r="A20" s="652">
        <f>IF('Форма 3.12.1'!$I$28="",1,0)</f>
        <v>0</v>
      </c>
    </row>
    <row r="21" spans="1:1">
      <c r="A21" s="652">
        <f>IF('Форма 3.12.1'!$J$28="",1,0)</f>
        <v>0</v>
      </c>
    </row>
    <row r="22" spans="1:1">
      <c r="A22" s="652">
        <f>IF('Форма 3.12.1'!$H$31="",1,0)</f>
        <v>0</v>
      </c>
    </row>
    <row r="23" spans="1:1">
      <c r="A23" s="652">
        <f>IF('Форма 3.12.1'!$I$31="",1,0)</f>
        <v>0</v>
      </c>
    </row>
    <row r="24" spans="1:1">
      <c r="A24" s="652">
        <f>IF('Форма 3.12.1'!$J$31="",1,0)</f>
        <v>0</v>
      </c>
    </row>
    <row r="25" spans="1:1">
      <c r="A25" s="652">
        <f>IF('Форма 3.12.2 | Т-ВО'!$O$22="",1,0)</f>
        <v>1</v>
      </c>
    </row>
    <row r="26" spans="1:1">
      <c r="A26" s="652">
        <f>IF('Форма 3.12.2 | Т-ВО'!$R$23="",1,0)</f>
        <v>1</v>
      </c>
    </row>
    <row r="27" spans="1:1">
      <c r="A27" s="652">
        <f>IF('Форма 3.12.2 | Т-ВО'!$T$23="",1,0)</f>
        <v>1</v>
      </c>
    </row>
    <row r="28" spans="1:1">
      <c r="A28" s="652">
        <f>IF('Форма 3.12.2 | Т-ВО'!$S$23="",1,0)</f>
        <v>0</v>
      </c>
    </row>
    <row r="29" spans="1:1">
      <c r="A29" s="652">
        <f>IF('Форма 3.12.2 | Т-ВО'!$U$23="",1,0)</f>
        <v>0</v>
      </c>
    </row>
    <row r="30" spans="1:1">
      <c r="A30" s="652">
        <f>IF('Форма 3.12.2 | Т-транс'!$O$22="",1,0)</f>
        <v>0</v>
      </c>
    </row>
    <row r="31" spans="1:1">
      <c r="A31" s="652">
        <f>IF('Форма 3.12.2 | Т-транс'!$R$23="",1,0)</f>
        <v>0</v>
      </c>
    </row>
    <row r="32" spans="1:1">
      <c r="A32" s="652">
        <f>IF('Форма 3.12.2 | Т-транс'!$S$23="",1,0)</f>
        <v>0</v>
      </c>
    </row>
    <row r="33" spans="1:1">
      <c r="A33" s="652">
        <f>IF('Форма 3.12.2 | Т-транс'!$U$23="",1,0)</f>
        <v>0</v>
      </c>
    </row>
    <row r="34" spans="1:1">
      <c r="A34" s="652">
        <f>IF('Форма 3.12.3 | Т-подкл(инд)'!$M$22="",1,0)</f>
        <v>1</v>
      </c>
    </row>
    <row r="35" spans="1:1">
      <c r="A35" s="652">
        <f>IF('Форма 3.12.3 | Т-подкл(инд)'!$Q$22="",1,0)</f>
        <v>1</v>
      </c>
    </row>
    <row r="36" spans="1:1">
      <c r="A36" s="652">
        <f>IF('Форма 3.12.3 | Т-подкл(инд)'!$AD$22="",1,0)</f>
        <v>1</v>
      </c>
    </row>
    <row r="37" spans="1:1">
      <c r="A37" s="652">
        <f>IF('Форма 3.12.3 | Т-подкл(инд)'!$AE$22="",1,0)</f>
        <v>1</v>
      </c>
    </row>
    <row r="38" spans="1:1">
      <c r="A38" s="652">
        <f>IF('Форма 3.12.3 | Т-подкл(инд)'!$AF$22="",1,0)</f>
        <v>1</v>
      </c>
    </row>
    <row r="39" spans="1:1">
      <c r="A39" s="652">
        <f>IF('Форма 3.12.3 | Т-подкл(инд)'!$AG$22="",1,0)</f>
        <v>1</v>
      </c>
    </row>
    <row r="40" spans="1:1">
      <c r="A40" s="652">
        <f>IF('Форма 3.12.3 | Т-подкл(инд)'!$AH$22="",1,0)</f>
        <v>1</v>
      </c>
    </row>
    <row r="41" spans="1:1">
      <c r="A41" s="652">
        <f>IF('Форма 3.12.3 | Т-подкл(инд)'!$AJ$22="",1,0)</f>
        <v>1</v>
      </c>
    </row>
    <row r="42" spans="1:1">
      <c r="A42" s="652">
        <f>IF('Форма 3.12.3 | Т-подкл(инд)'!$N$22="",1,0)</f>
        <v>0</v>
      </c>
    </row>
    <row r="43" spans="1:1">
      <c r="A43" s="652">
        <f>IF('Форма 3.12.3 | Т-подкл(инд)'!$R$22="",1,0)</f>
        <v>0</v>
      </c>
    </row>
    <row r="44" spans="1:1">
      <c r="A44" s="652">
        <f>IF('Форма 3.12.3 | Т-подкл(инд)'!$V$22="",1,0)</f>
        <v>0</v>
      </c>
    </row>
    <row r="45" spans="1:1">
      <c r="A45" s="652">
        <f>IF('Форма 3.12.3 | Т-подкл(инд)'!$Z$22="",1,0)</f>
        <v>0</v>
      </c>
    </row>
    <row r="46" spans="1:1">
      <c r="A46" s="652">
        <f>IF('Форма 3.12.3 | Т-подкл(инд)'!$AI$22="",1,0)</f>
        <v>0</v>
      </c>
    </row>
    <row r="47" spans="1:1">
      <c r="A47" s="652">
        <f>IF('Форма 3.12.3 | Т-подкл(инд)'!$AK$22="",1,0)</f>
        <v>0</v>
      </c>
    </row>
    <row r="48" spans="1:1">
      <c r="A48" s="652">
        <f>IF('Форма 3.12.3 | Т-подкл'!$P$22="",1,0)</f>
        <v>1</v>
      </c>
    </row>
    <row r="49" spans="1:1">
      <c r="A49" s="652">
        <f>IF('Форма 3.12.3 | Т-подкл'!$AC$22="",1,0)</f>
        <v>1</v>
      </c>
    </row>
    <row r="50" spans="1:1">
      <c r="A50" s="652">
        <f>IF('Форма 3.12.3 | Т-подкл'!$AD$22="",1,0)</f>
        <v>1</v>
      </c>
    </row>
    <row r="51" spans="1:1">
      <c r="A51" s="652">
        <f>IF('Форма 3.12.3 | Т-подкл'!$AE$22="",1,0)</f>
        <v>1</v>
      </c>
    </row>
    <row r="52" spans="1:1">
      <c r="A52" s="652">
        <f>IF('Форма 3.12.3 | Т-подкл'!$AF$22="",1,0)</f>
        <v>1</v>
      </c>
    </row>
    <row r="53" spans="1:1">
      <c r="A53" s="652">
        <f>IF('Форма 3.12.3 | Т-подкл'!$AG$22="",1,0)</f>
        <v>1</v>
      </c>
    </row>
    <row r="54" spans="1:1">
      <c r="A54" s="652">
        <f>IF('Форма 3.12.3 | Т-подкл'!$AI$22="",1,0)</f>
        <v>1</v>
      </c>
    </row>
    <row r="55" spans="1:1">
      <c r="A55" s="652">
        <f>IF('Форма 3.12.3 | Т-подкл'!$Q$22="",1,0)</f>
        <v>0</v>
      </c>
    </row>
    <row r="56" spans="1:1">
      <c r="A56" s="652">
        <f>IF('Форма 3.12.3 | Т-подкл'!$U$22="",1,0)</f>
        <v>0</v>
      </c>
    </row>
    <row r="57" spans="1:1">
      <c r="A57" s="652">
        <f>IF('Форма 3.12.3 | Т-подкл'!$Y$22="",1,0)</f>
        <v>0</v>
      </c>
    </row>
    <row r="58" spans="1:1">
      <c r="A58" s="652">
        <f>IF('Форма 3.12.3 | Т-подкл'!$AH$22="",1,0)</f>
        <v>0</v>
      </c>
    </row>
    <row r="59" spans="1:1">
      <c r="A59" s="652">
        <f>IF('Форма 3.12.3 | Т-подкл'!$AJ$22="",1,0)</f>
        <v>0</v>
      </c>
    </row>
    <row r="60" spans="1:1">
      <c r="A60" s="652">
        <f>IF('Форма 1.0.2'!$E$12="",1,0)</f>
        <v>1</v>
      </c>
    </row>
    <row r="61" spans="1:1">
      <c r="A61" s="652">
        <f>IF('Форма 1.0.2'!$F$12="",1,0)</f>
        <v>1</v>
      </c>
    </row>
    <row r="62" spans="1:1">
      <c r="A62" s="652">
        <f>IF('Форма 1.0.2'!$G$12="",1,0)</f>
        <v>1</v>
      </c>
    </row>
    <row r="63" spans="1:1">
      <c r="A63" s="652">
        <f>IF('Форма 1.0.2'!$H$12="",1,0)</f>
        <v>1</v>
      </c>
    </row>
    <row r="64" spans="1:1">
      <c r="A64" s="652">
        <f>IF('Форма 1.0.2'!$I$12="",1,0)</f>
        <v>1</v>
      </c>
    </row>
    <row r="65" spans="1:1">
      <c r="A65" s="652">
        <f>IF('Форма 1.0.2'!$J$12="",1,0)</f>
        <v>1</v>
      </c>
    </row>
    <row r="66" spans="1:1">
      <c r="A66" s="652">
        <f>IF('Сведения об изменении'!$E$12="",1,0)</f>
        <v>1</v>
      </c>
    </row>
    <row r="67" spans="1:1">
      <c r="A67" s="675">
        <f>IF(Территории!$E$12="",1,0)</f>
        <v>0</v>
      </c>
    </row>
    <row r="68" spans="1:1">
      <c r="A68" s="675">
        <f>IF('Перечень тарифов'!$E$21="",1,0)</f>
        <v>0</v>
      </c>
    </row>
    <row r="69" spans="1:1">
      <c r="A69" s="675">
        <f>IF('Перечень тарифов'!$F$21="",1,0)</f>
        <v>0</v>
      </c>
    </row>
    <row r="70" spans="1:1">
      <c r="A70" s="675">
        <f>IF('Перечень тарифов'!$G$21="",1,0)</f>
        <v>0</v>
      </c>
    </row>
    <row r="71" spans="1:1">
      <c r="A71" s="675">
        <f>IF('Перечень тарифов'!$K$21="",1,0)</f>
        <v>0</v>
      </c>
    </row>
    <row r="72" spans="1:1">
      <c r="A72" s="675">
        <f>IF('Перечень тарифов'!$O$21="",1,0)</f>
        <v>0</v>
      </c>
    </row>
    <row r="73" spans="1:1">
      <c r="A73" s="675">
        <f>IF('Перечень тарифов'!$N$21="",1,0)</f>
        <v>0</v>
      </c>
    </row>
    <row r="74" spans="1:1">
      <c r="A74" s="675">
        <f>IF('Перечень тарифов'!$R$21="",1,0)</f>
        <v>0</v>
      </c>
    </row>
    <row r="75" spans="1:1">
      <c r="A75" s="675">
        <f>IF('Форма 3.12.2 | Т-транс'!$O$23="",1,0)</f>
        <v>0</v>
      </c>
    </row>
    <row r="76" spans="1:1">
      <c r="A76" s="675">
        <f>IF('Форма 3.12.1'!$K$20="",1,0)</f>
        <v>0</v>
      </c>
    </row>
    <row r="77" spans="1:1">
      <c r="A77" s="675">
        <f>IF('Форма 3.12.2 | Т-транс'!$T$23="",1,0)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REESTR_LINK">
    <tabColor indexed="47"/>
  </sheetPr>
  <dimension ref="A1:C3"/>
  <sheetViews>
    <sheetView showGridLines="0" zoomScaleNormal="100" workbookViewId="0"/>
  </sheetViews>
  <sheetFormatPr defaultColWidth="9.125" defaultRowHeight="11.8"/>
  <cols>
    <col min="1" max="16384" width="9.125" style="675"/>
  </cols>
  <sheetData>
    <row r="1" spans="1:3">
      <c r="A1" s="675" t="s">
        <v>518</v>
      </c>
      <c r="B1" s="675" t="s">
        <v>519</v>
      </c>
      <c r="C1" s="675" t="s">
        <v>70</v>
      </c>
    </row>
    <row r="2" spans="1:3">
      <c r="A2" s="675">
        <v>4189678</v>
      </c>
      <c r="B2" s="675" t="s">
        <v>1024</v>
      </c>
      <c r="C2" s="675" t="s">
        <v>1025</v>
      </c>
    </row>
    <row r="3" spans="1:3">
      <c r="A3" s="675">
        <v>4190415</v>
      </c>
      <c r="B3" s="675" t="s">
        <v>1026</v>
      </c>
      <c r="C3" s="675" t="s">
        <v>1025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6"/>
  <sheetViews>
    <sheetView showGridLines="0" zoomScaleNormal="100" workbookViewId="0"/>
  </sheetViews>
  <sheetFormatPr defaultColWidth="9.125" defaultRowHeight="11.8"/>
  <cols>
    <col min="1" max="1" width="9.125" style="379"/>
    <col min="2" max="2" width="66" style="379" customWidth="1"/>
    <col min="3" max="16384" width="9.125" style="379"/>
  </cols>
  <sheetData>
    <row r="3" spans="2:2">
      <c r="B3" s="474" t="s">
        <v>1552</v>
      </c>
    </row>
    <row r="4" spans="2:2">
      <c r="B4" s="474" t="s">
        <v>522</v>
      </c>
    </row>
    <row r="5" spans="2:2">
      <c r="B5" s="474" t="s">
        <v>523</v>
      </c>
    </row>
    <row r="6" spans="2:2">
      <c r="B6" s="474" t="s">
        <v>524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HTTP">
    <tabColor rgb="FFFFCC99"/>
  </sheetPr>
  <dimension ref="A1"/>
  <sheetViews>
    <sheetView showGridLines="0" zoomScaleNormal="100" workbookViewId="0"/>
  </sheetViews>
  <sheetFormatPr defaultRowHeight="11.8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frmRezimChoose">
    <tabColor indexed="47"/>
  </sheetPr>
  <dimension ref="A1"/>
  <sheetViews>
    <sheetView showGridLines="0" zoomScaleNormal="85" workbookViewId="0"/>
  </sheetViews>
  <sheetFormatPr defaultColWidth="9.125" defaultRowHeight="11.8"/>
  <cols>
    <col min="1" max="1" width="9.125" style="411"/>
    <col min="2" max="16384" width="9.125" style="252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SheetMain">
    <tabColor rgb="FFFFCC99"/>
  </sheetPr>
  <dimension ref="A1:E8"/>
  <sheetViews>
    <sheetView showGridLines="0" zoomScaleNormal="100" workbookViewId="0"/>
  </sheetViews>
  <sheetFormatPr defaultColWidth="9.125" defaultRowHeight="15.05"/>
  <cols>
    <col min="1" max="1" width="38.375" style="348" customWidth="1"/>
    <col min="2" max="16384" width="9.125" style="348"/>
  </cols>
  <sheetData>
    <row r="1" spans="1:5">
      <c r="A1" s="349" t="s">
        <v>414</v>
      </c>
      <c r="B1" s="349" t="s">
        <v>415</v>
      </c>
      <c r="C1" s="349"/>
      <c r="D1" s="349"/>
      <c r="E1" s="349"/>
    </row>
    <row r="2" spans="1:5">
      <c r="A2" s="349"/>
      <c r="B2" s="349"/>
      <c r="C2" s="349"/>
      <c r="D2" s="349"/>
      <c r="E2" s="349"/>
    </row>
    <row r="3" spans="1:5">
      <c r="A3" s="349"/>
      <c r="B3" s="349"/>
      <c r="C3" s="349"/>
      <c r="D3" s="349"/>
      <c r="E3" s="349"/>
    </row>
    <row r="4" spans="1:5">
      <c r="A4" s="349"/>
      <c r="B4" s="349"/>
      <c r="C4" s="349"/>
      <c r="D4" s="349"/>
      <c r="E4" s="349"/>
    </row>
    <row r="5" spans="1:5">
      <c r="A5" s="349"/>
      <c r="B5" s="349"/>
      <c r="C5" s="349"/>
      <c r="D5" s="349"/>
      <c r="E5" s="349"/>
    </row>
    <row r="6" spans="1:5">
      <c r="A6" s="349"/>
      <c r="B6" s="349"/>
      <c r="C6" s="349"/>
      <c r="D6" s="349"/>
      <c r="E6" s="349"/>
    </row>
    <row r="7" spans="1:5">
      <c r="A7" s="349"/>
      <c r="B7" s="349"/>
      <c r="C7" s="349"/>
      <c r="D7" s="349"/>
      <c r="E7" s="349"/>
    </row>
    <row r="8" spans="1:5">
      <c r="A8" s="349"/>
      <c r="B8" s="349"/>
      <c r="C8" s="349"/>
      <c r="D8" s="349"/>
      <c r="E8" s="349"/>
    </row>
  </sheetData>
  <sheetProtection formatColumns="0" formatRow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:B5"/>
  <sheetViews>
    <sheetView showGridLines="0" zoomScaleNormal="100" workbookViewId="0"/>
  </sheetViews>
  <sheetFormatPr defaultColWidth="9.125" defaultRowHeight="11.8"/>
  <cols>
    <col min="1" max="1" width="9.125" style="675"/>
    <col min="2" max="2" width="65.25" style="675" customWidth="1"/>
    <col min="3" max="3" width="41" style="675" customWidth="1"/>
    <col min="4" max="16384" width="9.125" style="675"/>
  </cols>
  <sheetData>
    <row r="1" spans="1:2">
      <c r="A1" s="675" t="s">
        <v>676</v>
      </c>
      <c r="B1" s="675" t="s">
        <v>677</v>
      </c>
    </row>
    <row r="2" spans="1:2">
      <c r="A2" s="675">
        <v>4213771</v>
      </c>
      <c r="B2" s="675" t="s">
        <v>637</v>
      </c>
    </row>
    <row r="3" spans="1:2">
      <c r="A3" s="675">
        <v>4213772</v>
      </c>
      <c r="B3" s="675" t="s">
        <v>639</v>
      </c>
    </row>
    <row r="4" spans="1:2">
      <c r="A4" s="675">
        <v>4213773</v>
      </c>
      <c r="B4" s="675" t="s">
        <v>636</v>
      </c>
    </row>
    <row r="5" spans="1:2">
      <c r="A5" s="675">
        <v>4213774</v>
      </c>
      <c r="B5" s="675" t="s">
        <v>635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ColWidth="9.125" defaultRowHeight="11.8"/>
  <cols>
    <col min="1" max="1" width="9.125" style="675"/>
    <col min="2" max="2" width="65.25" style="675" customWidth="1"/>
    <col min="3" max="3" width="41" style="675" customWidth="1"/>
    <col min="4" max="16384" width="9.125" style="675"/>
  </cols>
  <sheetData>
    <row r="1" spans="1:2">
      <c r="A1" s="675" t="s">
        <v>676</v>
      </c>
      <c r="B1" s="675" t="s">
        <v>678</v>
      </c>
    </row>
    <row r="2" spans="1:2">
      <c r="A2" s="675">
        <v>4189714</v>
      </c>
      <c r="B2" s="675" t="s">
        <v>679</v>
      </c>
    </row>
    <row r="3" spans="1:2">
      <c r="A3" s="675">
        <v>4189713</v>
      </c>
      <c r="B3" s="675" t="s">
        <v>680</v>
      </c>
    </row>
    <row r="4" spans="1:2">
      <c r="A4" s="675">
        <v>4189712</v>
      </c>
      <c r="B4" s="675" t="s">
        <v>681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ColWidth="9.125" defaultRowHeight="12.45"/>
  <cols>
    <col min="1" max="16384" width="9.1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183"/>
  <sheetViews>
    <sheetView showGridLines="0" zoomScaleNormal="100" workbookViewId="0"/>
  </sheetViews>
  <sheetFormatPr defaultColWidth="9.125" defaultRowHeight="11.8"/>
  <cols>
    <col min="1" max="1" width="36.25" style="2" customWidth="1"/>
    <col min="2" max="2" width="21.125" style="2" customWidth="1"/>
    <col min="3" max="16384" width="9.125" style="1"/>
  </cols>
  <sheetData>
    <row r="1" spans="1:2">
      <c r="A1" s="3" t="s">
        <v>60</v>
      </c>
      <c r="B1" s="3" t="s">
        <v>61</v>
      </c>
    </row>
    <row r="2" spans="1:2">
      <c r="A2" t="s">
        <v>435</v>
      </c>
      <c r="B2" t="s">
        <v>630</v>
      </c>
    </row>
    <row r="3" spans="1:2">
      <c r="A3" t="s">
        <v>436</v>
      </c>
      <c r="B3" t="s">
        <v>65</v>
      </c>
    </row>
    <row r="4" spans="1:2">
      <c r="A4" t="s">
        <v>437</v>
      </c>
      <c r="B4" t="s">
        <v>583</v>
      </c>
    </row>
    <row r="5" spans="1:2">
      <c r="A5" t="s">
        <v>439</v>
      </c>
      <c r="B5" t="s">
        <v>493</v>
      </c>
    </row>
    <row r="6" spans="1:2">
      <c r="A6" t="s">
        <v>438</v>
      </c>
      <c r="B6" t="s">
        <v>448</v>
      </c>
    </row>
    <row r="7" spans="1:2">
      <c r="A7" t="s">
        <v>592</v>
      </c>
      <c r="B7" t="s">
        <v>449</v>
      </c>
    </row>
    <row r="8" spans="1:2">
      <c r="A8" t="s">
        <v>627</v>
      </c>
      <c r="B8" t="s">
        <v>450</v>
      </c>
    </row>
    <row r="9" spans="1:2">
      <c r="A9" t="s">
        <v>628</v>
      </c>
      <c r="B9" t="s">
        <v>494</v>
      </c>
    </row>
    <row r="10" spans="1:2">
      <c r="A10" t="s">
        <v>513</v>
      </c>
      <c r="B10" t="s">
        <v>451</v>
      </c>
    </row>
    <row r="11" spans="1:2">
      <c r="A11" t="s">
        <v>440</v>
      </c>
      <c r="B11" t="s">
        <v>452</v>
      </c>
    </row>
    <row r="12" spans="1:2">
      <c r="A12" t="s">
        <v>514</v>
      </c>
      <c r="B12" t="s">
        <v>453</v>
      </c>
    </row>
    <row r="13" spans="1:2">
      <c r="A13" t="s">
        <v>441</v>
      </c>
      <c r="B13" t="s">
        <v>332</v>
      </c>
    </row>
    <row r="14" spans="1:2">
      <c r="A14" t="s">
        <v>515</v>
      </c>
      <c r="B14" t="s">
        <v>64</v>
      </c>
    </row>
    <row r="15" spans="1:2">
      <c r="A15" t="s">
        <v>442</v>
      </c>
      <c r="B15" t="s">
        <v>402</v>
      </c>
    </row>
    <row r="16" spans="1:2">
      <c r="A16" t="s">
        <v>516</v>
      </c>
      <c r="B16" t="s">
        <v>462</v>
      </c>
    </row>
    <row r="17" spans="1:2">
      <c r="A17" t="s">
        <v>443</v>
      </c>
      <c r="B17" t="s">
        <v>253</v>
      </c>
    </row>
    <row r="18" spans="1:2">
      <c r="A18" t="s">
        <v>444</v>
      </c>
      <c r="B18" t="s">
        <v>77</v>
      </c>
    </row>
    <row r="19" spans="1:2">
      <c r="A19" t="s">
        <v>445</v>
      </c>
      <c r="B19" t="s">
        <v>66</v>
      </c>
    </row>
    <row r="20" spans="1:2">
      <c r="A20" t="s">
        <v>446</v>
      </c>
      <c r="B20" t="s">
        <v>78</v>
      </c>
    </row>
    <row r="21" spans="1:2">
      <c r="A21" t="s">
        <v>447</v>
      </c>
      <c r="B21" t="s">
        <v>454</v>
      </c>
    </row>
    <row r="22" spans="1:2">
      <c r="A22"/>
      <c r="B22" t="s">
        <v>76</v>
      </c>
    </row>
    <row r="23" spans="1:2">
      <c r="A23"/>
      <c r="B23" t="s">
        <v>67</v>
      </c>
    </row>
    <row r="24" spans="1:2">
      <c r="A24"/>
      <c r="B24" t="s">
        <v>400</v>
      </c>
    </row>
    <row r="25" spans="1:2">
      <c r="A25"/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584</v>
      </c>
    </row>
    <row r="30" spans="1:2">
      <c r="A30"/>
      <c r="B30" t="s">
        <v>455</v>
      </c>
    </row>
    <row r="31" spans="1:2">
      <c r="A31"/>
      <c r="B31" t="s">
        <v>62</v>
      </c>
    </row>
    <row r="32" spans="1:2">
      <c r="A32"/>
      <c r="B32" t="s">
        <v>401</v>
      </c>
    </row>
    <row r="33" spans="1:2">
      <c r="A33"/>
      <c r="B33" t="s">
        <v>183</v>
      </c>
    </row>
    <row r="34" spans="1:2">
      <c r="A34"/>
      <c r="B34" t="s">
        <v>517</v>
      </c>
    </row>
    <row r="35" spans="1:2">
      <c r="A35"/>
      <c r="B35" t="s">
        <v>495</v>
      </c>
    </row>
    <row r="36" spans="1:2">
      <c r="A36"/>
      <c r="B36" t="s">
        <v>333</v>
      </c>
    </row>
    <row r="37" spans="1:2">
      <c r="A37"/>
      <c r="B37" t="s">
        <v>629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Instruction">
    <tabColor indexed="47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Region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:A19"/>
  <sheetViews>
    <sheetView showGridLines="0" zoomScaleNormal="100" workbookViewId="0"/>
  </sheetViews>
  <sheetFormatPr defaultRowHeight="11.8"/>
  <cols>
    <col min="1" max="1" width="49.125" customWidth="1"/>
  </cols>
  <sheetData>
    <row r="1" spans="1:1" ht="12.45">
      <c r="A1" s="14"/>
    </row>
    <row r="2" spans="1:1" ht="12.45">
      <c r="A2" s="14"/>
    </row>
    <row r="3" spans="1:1" ht="12.45">
      <c r="A3" s="14"/>
    </row>
    <row r="4" spans="1:1" ht="12.45">
      <c r="A4" s="14"/>
    </row>
    <row r="5" spans="1:1" ht="12.45">
      <c r="A5" s="14"/>
    </row>
    <row r="6" spans="1:1" ht="12.45">
      <c r="A6" s="14"/>
    </row>
    <row r="7" spans="1:1" ht="12.45">
      <c r="A7" s="14"/>
    </row>
    <row r="8" spans="1:1" ht="12.45">
      <c r="A8" s="14"/>
    </row>
    <row r="9" spans="1:1" ht="12.45">
      <c r="A9" s="14"/>
    </row>
    <row r="10" spans="1:1" ht="12.45">
      <c r="A10" s="14"/>
    </row>
    <row r="11" spans="1:1" ht="12.45">
      <c r="A11" s="14"/>
    </row>
    <row r="12" spans="1:1" ht="12.45">
      <c r="A12" s="14"/>
    </row>
    <row r="13" spans="1:1" ht="12.45">
      <c r="A13" s="14"/>
    </row>
    <row r="14" spans="1:1" ht="12.45">
      <c r="A14" s="14"/>
    </row>
    <row r="15" spans="1:1" ht="12.45">
      <c r="A15" s="14"/>
    </row>
    <row r="16" spans="1:1" ht="12.45">
      <c r="A16" s="14"/>
    </row>
    <row r="17" spans="1:1" ht="12.45">
      <c r="A17" s="14"/>
    </row>
    <row r="18" spans="1:1" ht="12.45">
      <c r="A18" s="14"/>
    </row>
    <row r="19" spans="1:1" ht="12.45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ColWidth="9.125" defaultRowHeight="11.8"/>
  <cols>
    <col min="1" max="1" width="9.125" style="15"/>
    <col min="2" max="16384" width="9.1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8"/>
  <cols>
    <col min="1" max="26" width="9.125" style="7"/>
    <col min="27" max="36" width="9.125" style="8"/>
    <col min="37" max="16384" width="9.1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122"/>
  <sheetViews>
    <sheetView showGridLines="0" zoomScaleNormal="100" workbookViewId="0"/>
  </sheetViews>
  <sheetFormatPr defaultColWidth="9.125" defaultRowHeight="11.8"/>
  <cols>
    <col min="1" max="2" width="9.125" style="4"/>
    <col min="3" max="3" width="20.75" style="4" customWidth="1"/>
    <col min="4" max="4" width="25.125" style="4" customWidth="1"/>
    <col min="5" max="16384" width="9.125" style="4"/>
  </cols>
  <sheetData>
    <row r="1" spans="1:10">
      <c r="A1" s="4" t="s">
        <v>1023</v>
      </c>
      <c r="B1" s="4" t="s">
        <v>1029</v>
      </c>
      <c r="C1" s="4" t="s">
        <v>1030</v>
      </c>
      <c r="D1" s="4" t="s">
        <v>1031</v>
      </c>
      <c r="E1" s="4" t="s">
        <v>1032</v>
      </c>
      <c r="F1" s="4" t="s">
        <v>1033</v>
      </c>
      <c r="G1" s="4" t="s">
        <v>1034</v>
      </c>
      <c r="H1" s="4" t="s">
        <v>1035</v>
      </c>
      <c r="I1" s="4" t="s">
        <v>1036</v>
      </c>
    </row>
    <row r="2" spans="1:10">
      <c r="A2" s="4">
        <v>1</v>
      </c>
      <c r="B2" s="4" t="s">
        <v>1037</v>
      </c>
      <c r="C2" s="4" t="s">
        <v>106</v>
      </c>
      <c r="D2" s="4" t="s">
        <v>1038</v>
      </c>
      <c r="E2" s="4" t="s">
        <v>1039</v>
      </c>
      <c r="F2" s="4" t="s">
        <v>1040</v>
      </c>
      <c r="G2" s="4" t="s">
        <v>1041</v>
      </c>
      <c r="H2" s="4" t="s">
        <v>1042</v>
      </c>
      <c r="J2" s="4" t="s">
        <v>1542</v>
      </c>
    </row>
    <row r="3" spans="1:10">
      <c r="A3" s="4">
        <v>2</v>
      </c>
      <c r="B3" s="4" t="s">
        <v>1037</v>
      </c>
      <c r="C3" s="4" t="s">
        <v>106</v>
      </c>
      <c r="D3" s="4" t="s">
        <v>1043</v>
      </c>
      <c r="E3" s="4" t="s">
        <v>1044</v>
      </c>
      <c r="F3" s="4" t="s">
        <v>1045</v>
      </c>
      <c r="G3" s="4" t="s">
        <v>1046</v>
      </c>
      <c r="H3" s="4" t="s">
        <v>1047</v>
      </c>
      <c r="J3" s="4" t="s">
        <v>1542</v>
      </c>
    </row>
    <row r="4" spans="1:10">
      <c r="A4" s="4">
        <v>3</v>
      </c>
      <c r="B4" s="4" t="s">
        <v>1037</v>
      </c>
      <c r="C4" s="4" t="s">
        <v>106</v>
      </c>
      <c r="D4" s="4" t="s">
        <v>1048</v>
      </c>
      <c r="E4" s="4" t="s">
        <v>1049</v>
      </c>
      <c r="F4" s="4" t="s">
        <v>1050</v>
      </c>
      <c r="G4" s="4" t="s">
        <v>1051</v>
      </c>
      <c r="H4" s="4" t="s">
        <v>1052</v>
      </c>
      <c r="J4" s="4" t="s">
        <v>1542</v>
      </c>
    </row>
    <row r="5" spans="1:10">
      <c r="A5" s="4">
        <v>4</v>
      </c>
      <c r="B5" s="4" t="s">
        <v>1037</v>
      </c>
      <c r="C5" s="4" t="s">
        <v>106</v>
      </c>
      <c r="D5" s="4" t="s">
        <v>1053</v>
      </c>
      <c r="E5" s="4" t="s">
        <v>1054</v>
      </c>
      <c r="F5" s="4" t="s">
        <v>1055</v>
      </c>
      <c r="G5" s="4" t="s">
        <v>1051</v>
      </c>
      <c r="H5" s="4" t="s">
        <v>1056</v>
      </c>
      <c r="J5" s="4" t="s">
        <v>1542</v>
      </c>
    </row>
    <row r="6" spans="1:10">
      <c r="A6" s="4">
        <v>5</v>
      </c>
      <c r="B6" s="4" t="s">
        <v>1037</v>
      </c>
      <c r="C6" s="4" t="s">
        <v>106</v>
      </c>
      <c r="D6" s="4" t="s">
        <v>1057</v>
      </c>
      <c r="E6" s="4" t="s">
        <v>1058</v>
      </c>
      <c r="F6" s="4" t="s">
        <v>1059</v>
      </c>
      <c r="G6" s="4" t="s">
        <v>1060</v>
      </c>
      <c r="J6" s="4" t="s">
        <v>1542</v>
      </c>
    </row>
    <row r="7" spans="1:10">
      <c r="A7" s="4">
        <v>6</v>
      </c>
      <c r="B7" s="4" t="s">
        <v>1037</v>
      </c>
      <c r="C7" s="4" t="s">
        <v>106</v>
      </c>
      <c r="D7" s="4" t="s">
        <v>1061</v>
      </c>
      <c r="E7" s="4" t="s">
        <v>1062</v>
      </c>
      <c r="F7" s="4" t="s">
        <v>1063</v>
      </c>
      <c r="G7" s="4" t="s">
        <v>1064</v>
      </c>
      <c r="H7" s="4" t="s">
        <v>1065</v>
      </c>
      <c r="J7" s="4" t="s">
        <v>1542</v>
      </c>
    </row>
    <row r="8" spans="1:10">
      <c r="A8" s="4">
        <v>7</v>
      </c>
      <c r="B8" s="4" t="s">
        <v>1037</v>
      </c>
      <c r="C8" s="4" t="s">
        <v>106</v>
      </c>
      <c r="D8" s="4" t="s">
        <v>1066</v>
      </c>
      <c r="E8" s="4" t="s">
        <v>1067</v>
      </c>
      <c r="F8" s="4" t="s">
        <v>1068</v>
      </c>
      <c r="G8" s="4" t="s">
        <v>1069</v>
      </c>
      <c r="H8" s="4" t="s">
        <v>1070</v>
      </c>
      <c r="J8" s="4" t="s">
        <v>1542</v>
      </c>
    </row>
    <row r="9" spans="1:10">
      <c r="A9" s="4">
        <v>8</v>
      </c>
      <c r="B9" s="4" t="s">
        <v>1037</v>
      </c>
      <c r="C9" s="4" t="s">
        <v>106</v>
      </c>
      <c r="D9" s="4" t="s">
        <v>1071</v>
      </c>
      <c r="E9" s="4" t="s">
        <v>1072</v>
      </c>
      <c r="F9" s="4" t="s">
        <v>1073</v>
      </c>
      <c r="G9" s="4" t="s">
        <v>1074</v>
      </c>
      <c r="H9" s="4" t="s">
        <v>1075</v>
      </c>
      <c r="J9" s="4" t="s">
        <v>1542</v>
      </c>
    </row>
    <row r="10" spans="1:10">
      <c r="A10" s="4">
        <v>9</v>
      </c>
      <c r="B10" s="4" t="s">
        <v>1037</v>
      </c>
      <c r="C10" s="4" t="s">
        <v>106</v>
      </c>
      <c r="D10" s="4" t="s">
        <v>1076</v>
      </c>
      <c r="E10" s="4" t="s">
        <v>1077</v>
      </c>
      <c r="F10" s="4" t="s">
        <v>1078</v>
      </c>
      <c r="G10" s="4" t="s">
        <v>1046</v>
      </c>
      <c r="H10" s="4" t="s">
        <v>1079</v>
      </c>
      <c r="J10" s="4" t="s">
        <v>1542</v>
      </c>
    </row>
    <row r="11" spans="1:10">
      <c r="A11" s="4">
        <v>10</v>
      </c>
      <c r="B11" s="4" t="s">
        <v>1037</v>
      </c>
      <c r="C11" s="4" t="s">
        <v>106</v>
      </c>
      <c r="D11" s="4" t="s">
        <v>1080</v>
      </c>
      <c r="E11" s="4" t="s">
        <v>1081</v>
      </c>
      <c r="F11" s="4" t="s">
        <v>1082</v>
      </c>
      <c r="G11" s="4" t="s">
        <v>1074</v>
      </c>
      <c r="H11" s="4" t="s">
        <v>1083</v>
      </c>
      <c r="J11" s="4" t="s">
        <v>1542</v>
      </c>
    </row>
    <row r="12" spans="1:10">
      <c r="A12" s="4">
        <v>11</v>
      </c>
      <c r="B12" s="4" t="s">
        <v>1037</v>
      </c>
      <c r="C12" s="4" t="s">
        <v>106</v>
      </c>
      <c r="D12" s="4" t="s">
        <v>1084</v>
      </c>
      <c r="E12" s="4" t="s">
        <v>1085</v>
      </c>
      <c r="F12" s="4" t="s">
        <v>1086</v>
      </c>
      <c r="G12" s="4" t="s">
        <v>1087</v>
      </c>
      <c r="H12" s="4" t="s">
        <v>1088</v>
      </c>
      <c r="J12" s="4" t="s">
        <v>1542</v>
      </c>
    </row>
    <row r="13" spans="1:10">
      <c r="A13" s="4">
        <v>12</v>
      </c>
      <c r="B13" s="4" t="s">
        <v>1037</v>
      </c>
      <c r="C13" s="4" t="s">
        <v>106</v>
      </c>
      <c r="D13" s="4" t="s">
        <v>1089</v>
      </c>
      <c r="E13" s="4" t="s">
        <v>1090</v>
      </c>
      <c r="F13" s="4" t="s">
        <v>1091</v>
      </c>
      <c r="G13" s="4" t="s">
        <v>1092</v>
      </c>
      <c r="H13" s="4" t="s">
        <v>1093</v>
      </c>
      <c r="J13" s="4" t="s">
        <v>1542</v>
      </c>
    </row>
    <row r="14" spans="1:10">
      <c r="A14" s="4">
        <v>13</v>
      </c>
      <c r="B14" s="4" t="s">
        <v>1037</v>
      </c>
      <c r="C14" s="4" t="s">
        <v>106</v>
      </c>
      <c r="D14" s="4" t="s">
        <v>1094</v>
      </c>
      <c r="E14" s="4" t="s">
        <v>1095</v>
      </c>
      <c r="F14" s="4" t="s">
        <v>1096</v>
      </c>
      <c r="G14" s="4" t="s">
        <v>1097</v>
      </c>
      <c r="H14" s="4" t="s">
        <v>1098</v>
      </c>
      <c r="J14" s="4" t="s">
        <v>1542</v>
      </c>
    </row>
    <row r="15" spans="1:10">
      <c r="A15" s="4">
        <v>14</v>
      </c>
      <c r="B15" s="4" t="s">
        <v>1037</v>
      </c>
      <c r="C15" s="4" t="s">
        <v>106</v>
      </c>
      <c r="D15" s="4" t="s">
        <v>1099</v>
      </c>
      <c r="E15" s="4" t="s">
        <v>1100</v>
      </c>
      <c r="F15" s="4" t="s">
        <v>1050</v>
      </c>
      <c r="G15" s="4" t="s">
        <v>1101</v>
      </c>
      <c r="H15" s="4" t="s">
        <v>1052</v>
      </c>
      <c r="J15" s="4" t="s">
        <v>1542</v>
      </c>
    </row>
    <row r="16" spans="1:10">
      <c r="A16" s="4">
        <v>15</v>
      </c>
      <c r="B16" s="4" t="s">
        <v>1037</v>
      </c>
      <c r="C16" s="4" t="s">
        <v>106</v>
      </c>
      <c r="D16" s="4" t="s">
        <v>1102</v>
      </c>
      <c r="E16" s="4" t="s">
        <v>1103</v>
      </c>
      <c r="F16" s="4" t="s">
        <v>1104</v>
      </c>
      <c r="G16" s="4" t="s">
        <v>1092</v>
      </c>
      <c r="H16" s="4" t="s">
        <v>1105</v>
      </c>
      <c r="J16" s="4" t="s">
        <v>1542</v>
      </c>
    </row>
    <row r="17" spans="1:10">
      <c r="A17" s="4">
        <v>16</v>
      </c>
      <c r="B17" s="4" t="s">
        <v>1037</v>
      </c>
      <c r="C17" s="4" t="s">
        <v>106</v>
      </c>
      <c r="D17" s="4" t="s">
        <v>1106</v>
      </c>
      <c r="E17" s="4" t="s">
        <v>1107</v>
      </c>
      <c r="F17" s="4" t="s">
        <v>1108</v>
      </c>
      <c r="G17" s="4" t="s">
        <v>1069</v>
      </c>
      <c r="H17" s="4" t="s">
        <v>1109</v>
      </c>
      <c r="J17" s="4" t="s">
        <v>1542</v>
      </c>
    </row>
    <row r="18" spans="1:10">
      <c r="A18" s="4">
        <v>17</v>
      </c>
      <c r="B18" s="4" t="s">
        <v>1037</v>
      </c>
      <c r="C18" s="4" t="s">
        <v>106</v>
      </c>
      <c r="D18" s="4" t="s">
        <v>1110</v>
      </c>
      <c r="E18" s="4" t="s">
        <v>1111</v>
      </c>
      <c r="F18" s="4" t="s">
        <v>1112</v>
      </c>
      <c r="G18" s="4" t="s">
        <v>1092</v>
      </c>
      <c r="H18" s="4" t="s">
        <v>1113</v>
      </c>
      <c r="J18" s="4" t="s">
        <v>1542</v>
      </c>
    </row>
    <row r="19" spans="1:10">
      <c r="A19" s="4">
        <v>18</v>
      </c>
      <c r="B19" s="4" t="s">
        <v>1037</v>
      </c>
      <c r="C19" s="4" t="s">
        <v>106</v>
      </c>
      <c r="D19" s="4" t="s">
        <v>1114</v>
      </c>
      <c r="E19" s="4" t="s">
        <v>1115</v>
      </c>
      <c r="F19" s="4" t="s">
        <v>1116</v>
      </c>
      <c r="G19" s="4" t="s">
        <v>1051</v>
      </c>
      <c r="H19" s="4" t="s">
        <v>1117</v>
      </c>
      <c r="J19" s="4" t="s">
        <v>1542</v>
      </c>
    </row>
    <row r="20" spans="1:10">
      <c r="A20" s="4">
        <v>19</v>
      </c>
      <c r="B20" s="4" t="s">
        <v>1037</v>
      </c>
      <c r="C20" s="4" t="s">
        <v>106</v>
      </c>
      <c r="D20" s="4" t="s">
        <v>1118</v>
      </c>
      <c r="E20" s="4" t="s">
        <v>1119</v>
      </c>
      <c r="F20" s="4" t="s">
        <v>1120</v>
      </c>
      <c r="G20" s="4" t="s">
        <v>1051</v>
      </c>
      <c r="H20" s="4" t="s">
        <v>1121</v>
      </c>
      <c r="J20" s="4" t="s">
        <v>1542</v>
      </c>
    </row>
    <row r="21" spans="1:10">
      <c r="A21" s="4">
        <v>20</v>
      </c>
      <c r="B21" s="4" t="s">
        <v>1037</v>
      </c>
      <c r="C21" s="4" t="s">
        <v>106</v>
      </c>
      <c r="D21" s="4" t="s">
        <v>1122</v>
      </c>
      <c r="E21" s="4" t="s">
        <v>1123</v>
      </c>
      <c r="F21" s="4" t="s">
        <v>1124</v>
      </c>
      <c r="G21" s="4" t="s">
        <v>1125</v>
      </c>
      <c r="H21" s="4" t="s">
        <v>1126</v>
      </c>
      <c r="J21" s="4" t="s">
        <v>1542</v>
      </c>
    </row>
    <row r="22" spans="1:10">
      <c r="A22" s="4">
        <v>21</v>
      </c>
      <c r="B22" s="4" t="s">
        <v>1037</v>
      </c>
      <c r="C22" s="4" t="s">
        <v>106</v>
      </c>
      <c r="D22" s="4" t="s">
        <v>1127</v>
      </c>
      <c r="E22" s="4" t="s">
        <v>1128</v>
      </c>
      <c r="F22" s="4" t="s">
        <v>1129</v>
      </c>
      <c r="G22" s="4" t="s">
        <v>1046</v>
      </c>
      <c r="H22" s="4" t="s">
        <v>1130</v>
      </c>
      <c r="J22" s="4" t="s">
        <v>1542</v>
      </c>
    </row>
    <row r="23" spans="1:10">
      <c r="A23" s="4">
        <v>22</v>
      </c>
      <c r="B23" s="4" t="s">
        <v>1037</v>
      </c>
      <c r="C23" s="4" t="s">
        <v>106</v>
      </c>
      <c r="D23" s="4" t="s">
        <v>1131</v>
      </c>
      <c r="E23" s="4" t="s">
        <v>1128</v>
      </c>
      <c r="F23" s="4" t="s">
        <v>1132</v>
      </c>
      <c r="G23" s="4" t="s">
        <v>1133</v>
      </c>
      <c r="H23" s="4" t="s">
        <v>1134</v>
      </c>
      <c r="J23" s="4" t="s">
        <v>1542</v>
      </c>
    </row>
    <row r="24" spans="1:10">
      <c r="A24" s="4">
        <v>23</v>
      </c>
      <c r="B24" s="4" t="s">
        <v>1037</v>
      </c>
      <c r="C24" s="4" t="s">
        <v>106</v>
      </c>
      <c r="D24" s="4" t="s">
        <v>1135</v>
      </c>
      <c r="E24" s="4" t="s">
        <v>1136</v>
      </c>
      <c r="F24" s="4" t="s">
        <v>1137</v>
      </c>
      <c r="G24" s="4" t="s">
        <v>1133</v>
      </c>
      <c r="H24" s="4" t="s">
        <v>1138</v>
      </c>
      <c r="J24" s="4" t="s">
        <v>1542</v>
      </c>
    </row>
    <row r="25" spans="1:10">
      <c r="A25" s="4">
        <v>24</v>
      </c>
      <c r="B25" s="4" t="s">
        <v>1037</v>
      </c>
      <c r="C25" s="4" t="s">
        <v>106</v>
      </c>
      <c r="D25" s="4" t="s">
        <v>1139</v>
      </c>
      <c r="E25" s="4" t="s">
        <v>1140</v>
      </c>
      <c r="F25" s="4" t="s">
        <v>1141</v>
      </c>
      <c r="G25" s="4" t="s">
        <v>1142</v>
      </c>
      <c r="H25" s="4" t="s">
        <v>1143</v>
      </c>
      <c r="J25" s="4" t="s">
        <v>1542</v>
      </c>
    </row>
    <row r="26" spans="1:10">
      <c r="A26" s="4">
        <v>25</v>
      </c>
      <c r="B26" s="4" t="s">
        <v>1037</v>
      </c>
      <c r="C26" s="4" t="s">
        <v>106</v>
      </c>
      <c r="D26" s="4" t="s">
        <v>1144</v>
      </c>
      <c r="E26" s="4" t="s">
        <v>1145</v>
      </c>
      <c r="F26" s="4" t="s">
        <v>1146</v>
      </c>
      <c r="G26" s="4" t="s">
        <v>1147</v>
      </c>
      <c r="H26" s="4" t="s">
        <v>1148</v>
      </c>
      <c r="J26" s="4" t="s">
        <v>1542</v>
      </c>
    </row>
    <row r="27" spans="1:10">
      <c r="A27" s="4">
        <v>26</v>
      </c>
      <c r="B27" s="4" t="s">
        <v>1037</v>
      </c>
      <c r="C27" s="4" t="s">
        <v>106</v>
      </c>
      <c r="D27" s="4" t="s">
        <v>1149</v>
      </c>
      <c r="E27" s="4" t="s">
        <v>1150</v>
      </c>
      <c r="F27" s="4" t="s">
        <v>1151</v>
      </c>
      <c r="G27" s="4" t="s">
        <v>1152</v>
      </c>
      <c r="H27" s="4" t="s">
        <v>1153</v>
      </c>
      <c r="J27" s="4" t="s">
        <v>1542</v>
      </c>
    </row>
    <row r="28" spans="1:10">
      <c r="A28" s="4">
        <v>27</v>
      </c>
      <c r="B28" s="4" t="s">
        <v>1037</v>
      </c>
      <c r="C28" s="4" t="s">
        <v>106</v>
      </c>
      <c r="D28" s="4" t="s">
        <v>1154</v>
      </c>
      <c r="E28" s="4" t="s">
        <v>1155</v>
      </c>
      <c r="F28" s="4" t="s">
        <v>1156</v>
      </c>
      <c r="G28" s="4" t="s">
        <v>1157</v>
      </c>
      <c r="H28" s="4" t="s">
        <v>1158</v>
      </c>
      <c r="J28" s="4" t="s">
        <v>1542</v>
      </c>
    </row>
    <row r="29" spans="1:10">
      <c r="A29" s="4">
        <v>28</v>
      </c>
      <c r="B29" s="4" t="s">
        <v>1037</v>
      </c>
      <c r="C29" s="4" t="s">
        <v>106</v>
      </c>
      <c r="D29" s="4" t="s">
        <v>1159</v>
      </c>
      <c r="E29" s="4" t="s">
        <v>1160</v>
      </c>
      <c r="F29" s="4" t="s">
        <v>1161</v>
      </c>
      <c r="G29" s="4" t="s">
        <v>1162</v>
      </c>
      <c r="H29" s="4" t="s">
        <v>1163</v>
      </c>
      <c r="J29" s="4" t="s">
        <v>1542</v>
      </c>
    </row>
    <row r="30" spans="1:10">
      <c r="A30" s="4">
        <v>29</v>
      </c>
      <c r="B30" s="4" t="s">
        <v>1037</v>
      </c>
      <c r="C30" s="4" t="s">
        <v>106</v>
      </c>
      <c r="D30" s="4" t="s">
        <v>1164</v>
      </c>
      <c r="E30" s="4" t="s">
        <v>1165</v>
      </c>
      <c r="F30" s="4" t="s">
        <v>1166</v>
      </c>
      <c r="G30" s="4" t="s">
        <v>1162</v>
      </c>
      <c r="H30" s="4" t="s">
        <v>1167</v>
      </c>
      <c r="J30" s="4" t="s">
        <v>1542</v>
      </c>
    </row>
    <row r="31" spans="1:10">
      <c r="A31" s="4">
        <v>30</v>
      </c>
      <c r="B31" s="4" t="s">
        <v>1037</v>
      </c>
      <c r="C31" s="4" t="s">
        <v>106</v>
      </c>
      <c r="D31" s="4" t="s">
        <v>1168</v>
      </c>
      <c r="E31" s="4" t="s">
        <v>1169</v>
      </c>
      <c r="F31" s="4" t="s">
        <v>1170</v>
      </c>
      <c r="G31" s="4" t="s">
        <v>1171</v>
      </c>
      <c r="H31" s="4" t="s">
        <v>1172</v>
      </c>
      <c r="J31" s="4" t="s">
        <v>1542</v>
      </c>
    </row>
    <row r="32" spans="1:10">
      <c r="A32" s="4">
        <v>31</v>
      </c>
      <c r="B32" s="4" t="s">
        <v>1037</v>
      </c>
      <c r="C32" s="4" t="s">
        <v>106</v>
      </c>
      <c r="D32" s="4" t="s">
        <v>1173</v>
      </c>
      <c r="E32" s="4" t="s">
        <v>1174</v>
      </c>
      <c r="F32" s="4" t="s">
        <v>1175</v>
      </c>
      <c r="G32" s="4" t="s">
        <v>1051</v>
      </c>
      <c r="H32" s="4" t="s">
        <v>1176</v>
      </c>
      <c r="J32" s="4" t="s">
        <v>1542</v>
      </c>
    </row>
    <row r="33" spans="1:10">
      <c r="A33" s="4">
        <v>32</v>
      </c>
      <c r="B33" s="4" t="s">
        <v>1037</v>
      </c>
      <c r="C33" s="4" t="s">
        <v>106</v>
      </c>
      <c r="D33" s="4" t="s">
        <v>1177</v>
      </c>
      <c r="E33" s="4" t="s">
        <v>1178</v>
      </c>
      <c r="F33" s="4" t="s">
        <v>1179</v>
      </c>
      <c r="G33" s="4" t="s">
        <v>1051</v>
      </c>
      <c r="J33" s="4" t="s">
        <v>1542</v>
      </c>
    </row>
    <row r="34" spans="1:10">
      <c r="A34" s="4">
        <v>33</v>
      </c>
      <c r="B34" s="4" t="s">
        <v>1037</v>
      </c>
      <c r="C34" s="4" t="s">
        <v>106</v>
      </c>
      <c r="D34" s="4" t="s">
        <v>1180</v>
      </c>
      <c r="E34" s="4" t="s">
        <v>1181</v>
      </c>
      <c r="F34" s="4" t="s">
        <v>1182</v>
      </c>
      <c r="G34" s="4" t="s">
        <v>1051</v>
      </c>
      <c r="H34" s="4" t="s">
        <v>1183</v>
      </c>
      <c r="J34" s="4" t="s">
        <v>1542</v>
      </c>
    </row>
    <row r="35" spans="1:10">
      <c r="A35" s="4">
        <v>34</v>
      </c>
      <c r="B35" s="4" t="s">
        <v>1037</v>
      </c>
      <c r="C35" s="4" t="s">
        <v>106</v>
      </c>
      <c r="D35" s="4" t="s">
        <v>1184</v>
      </c>
      <c r="E35" s="4" t="s">
        <v>1185</v>
      </c>
      <c r="F35" s="4" t="s">
        <v>1186</v>
      </c>
      <c r="G35" s="4" t="s">
        <v>1069</v>
      </c>
      <c r="H35" s="4" t="s">
        <v>1187</v>
      </c>
      <c r="J35" s="4" t="s">
        <v>1542</v>
      </c>
    </row>
    <row r="36" spans="1:10">
      <c r="A36" s="4">
        <v>35</v>
      </c>
      <c r="B36" s="4" t="s">
        <v>1037</v>
      </c>
      <c r="C36" s="4" t="s">
        <v>106</v>
      </c>
      <c r="D36" s="4" t="s">
        <v>1188</v>
      </c>
      <c r="E36" s="4" t="s">
        <v>1189</v>
      </c>
      <c r="F36" s="4" t="s">
        <v>1190</v>
      </c>
      <c r="G36" s="4" t="s">
        <v>1069</v>
      </c>
      <c r="H36" s="4" t="s">
        <v>1191</v>
      </c>
      <c r="J36" s="4" t="s">
        <v>1542</v>
      </c>
    </row>
    <row r="37" spans="1:10">
      <c r="A37" s="4">
        <v>36</v>
      </c>
      <c r="B37" s="4" t="s">
        <v>1037</v>
      </c>
      <c r="C37" s="4" t="s">
        <v>106</v>
      </c>
      <c r="D37" s="4" t="s">
        <v>1192</v>
      </c>
      <c r="E37" s="4" t="s">
        <v>1193</v>
      </c>
      <c r="F37" s="4" t="s">
        <v>1194</v>
      </c>
      <c r="G37" s="4" t="s">
        <v>1051</v>
      </c>
      <c r="H37" s="4" t="s">
        <v>1195</v>
      </c>
      <c r="J37" s="4" t="s">
        <v>1542</v>
      </c>
    </row>
    <row r="38" spans="1:10">
      <c r="A38" s="4">
        <v>37</v>
      </c>
      <c r="B38" s="4" t="s">
        <v>1037</v>
      </c>
      <c r="C38" s="4" t="s">
        <v>106</v>
      </c>
      <c r="D38" s="4" t="s">
        <v>1196</v>
      </c>
      <c r="E38" s="4" t="s">
        <v>1197</v>
      </c>
      <c r="F38" s="4" t="s">
        <v>1198</v>
      </c>
      <c r="G38" s="4" t="s">
        <v>1199</v>
      </c>
      <c r="H38" s="4" t="s">
        <v>1200</v>
      </c>
      <c r="J38" s="4" t="s">
        <v>1542</v>
      </c>
    </row>
    <row r="39" spans="1:10">
      <c r="A39" s="4">
        <v>38</v>
      </c>
      <c r="B39" s="4" t="s">
        <v>1037</v>
      </c>
      <c r="C39" s="4" t="s">
        <v>106</v>
      </c>
      <c r="D39" s="4" t="s">
        <v>1201</v>
      </c>
      <c r="E39" s="4" t="s">
        <v>1202</v>
      </c>
      <c r="F39" s="4" t="s">
        <v>1203</v>
      </c>
      <c r="G39" s="4" t="s">
        <v>1204</v>
      </c>
      <c r="H39" s="4" t="s">
        <v>1205</v>
      </c>
      <c r="J39" s="4" t="s">
        <v>1542</v>
      </c>
    </row>
    <row r="40" spans="1:10">
      <c r="A40" s="4">
        <v>39</v>
      </c>
      <c r="B40" s="4" t="s">
        <v>1037</v>
      </c>
      <c r="C40" s="4" t="s">
        <v>106</v>
      </c>
      <c r="D40" s="4" t="s">
        <v>1206</v>
      </c>
      <c r="E40" s="4" t="s">
        <v>1207</v>
      </c>
      <c r="F40" s="4" t="s">
        <v>1208</v>
      </c>
      <c r="G40" s="4" t="s">
        <v>1051</v>
      </c>
      <c r="H40" s="4" t="s">
        <v>1209</v>
      </c>
      <c r="J40" s="4" t="s">
        <v>1542</v>
      </c>
    </row>
    <row r="41" spans="1:10">
      <c r="A41" s="4">
        <v>40</v>
      </c>
      <c r="B41" s="4" t="s">
        <v>1037</v>
      </c>
      <c r="C41" s="4" t="s">
        <v>106</v>
      </c>
      <c r="D41" s="4" t="s">
        <v>1210</v>
      </c>
      <c r="E41" s="4" t="s">
        <v>1211</v>
      </c>
      <c r="F41" s="4" t="s">
        <v>1212</v>
      </c>
      <c r="G41" s="4" t="s">
        <v>1051</v>
      </c>
      <c r="H41" s="4" t="s">
        <v>1213</v>
      </c>
      <c r="J41" s="4" t="s">
        <v>1542</v>
      </c>
    </row>
    <row r="42" spans="1:10">
      <c r="A42" s="4">
        <v>41</v>
      </c>
      <c r="B42" s="4" t="s">
        <v>1037</v>
      </c>
      <c r="C42" s="4" t="s">
        <v>106</v>
      </c>
      <c r="D42" s="4" t="s">
        <v>1214</v>
      </c>
      <c r="E42" s="4" t="s">
        <v>1215</v>
      </c>
      <c r="F42" s="4" t="s">
        <v>1216</v>
      </c>
      <c r="G42" s="4" t="s">
        <v>1147</v>
      </c>
      <c r="H42" s="4" t="s">
        <v>1217</v>
      </c>
      <c r="J42" s="4" t="s">
        <v>1542</v>
      </c>
    </row>
    <row r="43" spans="1:10">
      <c r="A43" s="4">
        <v>42</v>
      </c>
      <c r="B43" s="4" t="s">
        <v>1037</v>
      </c>
      <c r="C43" s="4" t="s">
        <v>106</v>
      </c>
      <c r="D43" s="4" t="s">
        <v>1218</v>
      </c>
      <c r="E43" s="4" t="s">
        <v>1219</v>
      </c>
      <c r="F43" s="4" t="s">
        <v>1220</v>
      </c>
      <c r="G43" s="4" t="s">
        <v>1221</v>
      </c>
      <c r="H43" s="4" t="s">
        <v>1222</v>
      </c>
      <c r="J43" s="4" t="s">
        <v>1542</v>
      </c>
    </row>
    <row r="44" spans="1:10">
      <c r="A44" s="4">
        <v>43</v>
      </c>
      <c r="B44" s="4" t="s">
        <v>1037</v>
      </c>
      <c r="C44" s="4" t="s">
        <v>106</v>
      </c>
      <c r="D44" s="4" t="s">
        <v>1223</v>
      </c>
      <c r="E44" s="4" t="s">
        <v>1224</v>
      </c>
      <c r="F44" s="4" t="s">
        <v>1225</v>
      </c>
      <c r="G44" s="4" t="s">
        <v>1051</v>
      </c>
      <c r="H44" s="4" t="s">
        <v>1226</v>
      </c>
      <c r="J44" s="4" t="s">
        <v>1542</v>
      </c>
    </row>
    <row r="45" spans="1:10">
      <c r="A45" s="4">
        <v>44</v>
      </c>
      <c r="B45" s="4" t="s">
        <v>1037</v>
      </c>
      <c r="C45" s="4" t="s">
        <v>106</v>
      </c>
      <c r="D45" s="4" t="s">
        <v>1227</v>
      </c>
      <c r="E45" s="4" t="s">
        <v>1228</v>
      </c>
      <c r="F45" s="4" t="s">
        <v>1229</v>
      </c>
      <c r="G45" s="4" t="s">
        <v>1221</v>
      </c>
      <c r="H45" s="4" t="s">
        <v>1230</v>
      </c>
      <c r="J45" s="4" t="s">
        <v>1542</v>
      </c>
    </row>
    <row r="46" spans="1:10">
      <c r="A46" s="4">
        <v>45</v>
      </c>
      <c r="B46" s="4" t="s">
        <v>1037</v>
      </c>
      <c r="C46" s="4" t="s">
        <v>106</v>
      </c>
      <c r="D46" s="4" t="s">
        <v>1231</v>
      </c>
      <c r="E46" s="4" t="s">
        <v>1228</v>
      </c>
      <c r="F46" s="4" t="s">
        <v>1232</v>
      </c>
      <c r="G46" s="4" t="s">
        <v>1221</v>
      </c>
      <c r="H46" s="4" t="s">
        <v>1233</v>
      </c>
      <c r="J46" s="4" t="s">
        <v>1542</v>
      </c>
    </row>
    <row r="47" spans="1:10">
      <c r="A47" s="4">
        <v>46</v>
      </c>
      <c r="B47" s="4" t="s">
        <v>1037</v>
      </c>
      <c r="C47" s="4" t="s">
        <v>106</v>
      </c>
      <c r="D47" s="4" t="s">
        <v>1234</v>
      </c>
      <c r="E47" s="4" t="s">
        <v>1235</v>
      </c>
      <c r="F47" s="4" t="s">
        <v>1236</v>
      </c>
      <c r="G47" s="4" t="s">
        <v>1237</v>
      </c>
      <c r="H47" s="4" t="s">
        <v>1238</v>
      </c>
      <c r="J47" s="4" t="s">
        <v>1542</v>
      </c>
    </row>
    <row r="48" spans="1:10">
      <c r="A48" s="4">
        <v>47</v>
      </c>
      <c r="B48" s="4" t="s">
        <v>1037</v>
      </c>
      <c r="C48" s="4" t="s">
        <v>106</v>
      </c>
      <c r="D48" s="4" t="s">
        <v>1239</v>
      </c>
      <c r="E48" s="4" t="s">
        <v>1240</v>
      </c>
      <c r="F48" s="4" t="s">
        <v>1241</v>
      </c>
      <c r="G48" s="4" t="s">
        <v>1242</v>
      </c>
      <c r="H48" s="4" t="s">
        <v>1243</v>
      </c>
      <c r="J48" s="4" t="s">
        <v>1542</v>
      </c>
    </row>
    <row r="49" spans="1:10">
      <c r="A49" s="4">
        <v>48</v>
      </c>
      <c r="B49" s="4" t="s">
        <v>1037</v>
      </c>
      <c r="C49" s="4" t="s">
        <v>106</v>
      </c>
      <c r="D49" s="4" t="s">
        <v>1244</v>
      </c>
      <c r="E49" s="4" t="s">
        <v>1245</v>
      </c>
      <c r="F49" s="4" t="s">
        <v>1246</v>
      </c>
      <c r="G49" s="4" t="s">
        <v>1247</v>
      </c>
      <c r="H49" s="4" t="s">
        <v>1248</v>
      </c>
      <c r="J49" s="4" t="s">
        <v>1542</v>
      </c>
    </row>
    <row r="50" spans="1:10">
      <c r="A50" s="4">
        <v>49</v>
      </c>
      <c r="B50" s="4" t="s">
        <v>1037</v>
      </c>
      <c r="C50" s="4" t="s">
        <v>106</v>
      </c>
      <c r="D50" s="4" t="s">
        <v>1249</v>
      </c>
      <c r="E50" s="4" t="s">
        <v>1250</v>
      </c>
      <c r="F50" s="4" t="s">
        <v>1251</v>
      </c>
      <c r="G50" s="4" t="s">
        <v>1074</v>
      </c>
      <c r="H50" s="4" t="s">
        <v>1252</v>
      </c>
      <c r="J50" s="4" t="s">
        <v>1542</v>
      </c>
    </row>
    <row r="51" spans="1:10">
      <c r="A51" s="4">
        <v>50</v>
      </c>
      <c r="B51" s="4" t="s">
        <v>1037</v>
      </c>
      <c r="C51" s="4" t="s">
        <v>106</v>
      </c>
      <c r="D51" s="4" t="s">
        <v>1253</v>
      </c>
      <c r="E51" s="4" t="s">
        <v>1254</v>
      </c>
      <c r="F51" s="4" t="s">
        <v>1255</v>
      </c>
      <c r="G51" s="4" t="s">
        <v>1147</v>
      </c>
      <c r="H51" s="4" t="s">
        <v>1256</v>
      </c>
      <c r="J51" s="4" t="s">
        <v>1542</v>
      </c>
    </row>
    <row r="52" spans="1:10">
      <c r="A52" s="4">
        <v>51</v>
      </c>
      <c r="B52" s="4" t="s">
        <v>1037</v>
      </c>
      <c r="C52" s="4" t="s">
        <v>106</v>
      </c>
      <c r="D52" s="4" t="s">
        <v>1257</v>
      </c>
      <c r="E52" s="4" t="s">
        <v>1258</v>
      </c>
      <c r="F52" s="4" t="s">
        <v>1259</v>
      </c>
      <c r="G52" s="4" t="s">
        <v>1051</v>
      </c>
      <c r="H52" s="4" t="s">
        <v>1260</v>
      </c>
      <c r="J52" s="4" t="s">
        <v>1542</v>
      </c>
    </row>
    <row r="53" spans="1:10">
      <c r="A53" s="4">
        <v>52</v>
      </c>
      <c r="B53" s="4" t="s">
        <v>1037</v>
      </c>
      <c r="C53" s="4" t="s">
        <v>106</v>
      </c>
      <c r="D53" s="4" t="s">
        <v>1261</v>
      </c>
      <c r="E53" s="4" t="s">
        <v>1262</v>
      </c>
      <c r="F53" s="4" t="s">
        <v>1263</v>
      </c>
      <c r="G53" s="4" t="s">
        <v>1051</v>
      </c>
      <c r="H53" s="4" t="s">
        <v>1264</v>
      </c>
      <c r="J53" s="4" t="s">
        <v>1542</v>
      </c>
    </row>
    <row r="54" spans="1:10">
      <c r="A54" s="4">
        <v>53</v>
      </c>
      <c r="B54" s="4" t="s">
        <v>1037</v>
      </c>
      <c r="C54" s="4" t="s">
        <v>106</v>
      </c>
      <c r="D54" s="4" t="s">
        <v>1265</v>
      </c>
      <c r="E54" s="4" t="s">
        <v>1266</v>
      </c>
      <c r="F54" s="4" t="s">
        <v>1267</v>
      </c>
      <c r="G54" s="4" t="s">
        <v>1268</v>
      </c>
      <c r="H54" s="4" t="s">
        <v>1269</v>
      </c>
      <c r="J54" s="4" t="s">
        <v>1542</v>
      </c>
    </row>
    <row r="55" spans="1:10">
      <c r="A55" s="4">
        <v>54</v>
      </c>
      <c r="B55" s="4" t="s">
        <v>1037</v>
      </c>
      <c r="C55" s="4" t="s">
        <v>106</v>
      </c>
      <c r="D55" s="4" t="s">
        <v>1270</v>
      </c>
      <c r="E55" s="4" t="s">
        <v>1271</v>
      </c>
      <c r="F55" s="4" t="s">
        <v>1272</v>
      </c>
      <c r="G55" s="4" t="s">
        <v>1268</v>
      </c>
      <c r="H55" s="4" t="s">
        <v>1273</v>
      </c>
      <c r="J55" s="4" t="s">
        <v>1542</v>
      </c>
    </row>
    <row r="56" spans="1:10">
      <c r="A56" s="4">
        <v>55</v>
      </c>
      <c r="B56" s="4" t="s">
        <v>1037</v>
      </c>
      <c r="C56" s="4" t="s">
        <v>106</v>
      </c>
      <c r="D56" s="4" t="s">
        <v>1274</v>
      </c>
      <c r="E56" s="4" t="s">
        <v>1275</v>
      </c>
      <c r="F56" s="4" t="s">
        <v>1276</v>
      </c>
      <c r="G56" s="4" t="s">
        <v>1162</v>
      </c>
      <c r="H56" s="4" t="s">
        <v>1277</v>
      </c>
      <c r="J56" s="4" t="s">
        <v>1542</v>
      </c>
    </row>
    <row r="57" spans="1:10">
      <c r="A57" s="4">
        <v>56</v>
      </c>
      <c r="B57" s="4" t="s">
        <v>1037</v>
      </c>
      <c r="C57" s="4" t="s">
        <v>106</v>
      </c>
      <c r="D57" s="4" t="s">
        <v>1278</v>
      </c>
      <c r="E57" s="4" t="s">
        <v>1279</v>
      </c>
      <c r="F57" s="4" t="s">
        <v>1280</v>
      </c>
      <c r="G57" s="4" t="s">
        <v>1221</v>
      </c>
      <c r="H57" s="4" t="s">
        <v>1281</v>
      </c>
      <c r="J57" s="4" t="s">
        <v>1542</v>
      </c>
    </row>
    <row r="58" spans="1:10">
      <c r="A58" s="4">
        <v>57</v>
      </c>
      <c r="B58" s="4" t="s">
        <v>1037</v>
      </c>
      <c r="C58" s="4" t="s">
        <v>106</v>
      </c>
      <c r="D58" s="4" t="s">
        <v>1282</v>
      </c>
      <c r="E58" s="4" t="s">
        <v>1283</v>
      </c>
      <c r="F58" s="4" t="s">
        <v>1284</v>
      </c>
      <c r="G58" s="4" t="s">
        <v>1242</v>
      </c>
      <c r="H58" s="4" t="s">
        <v>1285</v>
      </c>
      <c r="J58" s="4" t="s">
        <v>1542</v>
      </c>
    </row>
    <row r="59" spans="1:10">
      <c r="A59" s="4">
        <v>58</v>
      </c>
      <c r="B59" s="4" t="s">
        <v>1037</v>
      </c>
      <c r="C59" s="4" t="s">
        <v>106</v>
      </c>
      <c r="D59" s="4" t="s">
        <v>1286</v>
      </c>
      <c r="E59" s="4" t="s">
        <v>1287</v>
      </c>
      <c r="F59" s="4" t="s">
        <v>1288</v>
      </c>
      <c r="G59" s="4" t="s">
        <v>1147</v>
      </c>
      <c r="H59" s="4" t="s">
        <v>1289</v>
      </c>
      <c r="J59" s="4" t="s">
        <v>1542</v>
      </c>
    </row>
    <row r="60" spans="1:10">
      <c r="A60" s="4">
        <v>59</v>
      </c>
      <c r="B60" s="4" t="s">
        <v>1037</v>
      </c>
      <c r="C60" s="4" t="s">
        <v>106</v>
      </c>
      <c r="D60" s="4" t="s">
        <v>1290</v>
      </c>
      <c r="E60" s="4" t="s">
        <v>1291</v>
      </c>
      <c r="F60" s="4" t="s">
        <v>1292</v>
      </c>
      <c r="G60" s="4" t="s">
        <v>1268</v>
      </c>
      <c r="H60" s="4" t="s">
        <v>1293</v>
      </c>
      <c r="J60" s="4" t="s">
        <v>1542</v>
      </c>
    </row>
    <row r="61" spans="1:10">
      <c r="A61" s="4">
        <v>60</v>
      </c>
      <c r="B61" s="4" t="s">
        <v>1037</v>
      </c>
      <c r="C61" s="4" t="s">
        <v>106</v>
      </c>
      <c r="D61" s="4" t="s">
        <v>1294</v>
      </c>
      <c r="E61" s="4" t="s">
        <v>1295</v>
      </c>
      <c r="F61" s="4" t="s">
        <v>1296</v>
      </c>
      <c r="G61" s="4" t="s">
        <v>1051</v>
      </c>
      <c r="H61" s="4" t="s">
        <v>1297</v>
      </c>
      <c r="J61" s="4" t="s">
        <v>1542</v>
      </c>
    </row>
    <row r="62" spans="1:10">
      <c r="A62" s="4">
        <v>61</v>
      </c>
      <c r="B62" s="4" t="s">
        <v>1037</v>
      </c>
      <c r="C62" s="4" t="s">
        <v>106</v>
      </c>
      <c r="D62" s="4" t="s">
        <v>1298</v>
      </c>
      <c r="E62" s="4" t="s">
        <v>1299</v>
      </c>
      <c r="F62" s="4" t="s">
        <v>1300</v>
      </c>
      <c r="G62" s="4" t="s">
        <v>1133</v>
      </c>
      <c r="H62" s="4" t="s">
        <v>1301</v>
      </c>
      <c r="J62" s="4" t="s">
        <v>1542</v>
      </c>
    </row>
    <row r="63" spans="1:10">
      <c r="A63" s="4">
        <v>62</v>
      </c>
      <c r="B63" s="4" t="s">
        <v>1037</v>
      </c>
      <c r="C63" s="4" t="s">
        <v>106</v>
      </c>
      <c r="D63" s="4" t="s">
        <v>1302</v>
      </c>
      <c r="E63" s="4" t="s">
        <v>1303</v>
      </c>
      <c r="F63" s="4" t="s">
        <v>1304</v>
      </c>
      <c r="G63" s="4" t="s">
        <v>1305</v>
      </c>
      <c r="H63" s="4" t="s">
        <v>1098</v>
      </c>
      <c r="J63" s="4" t="s">
        <v>1542</v>
      </c>
    </row>
    <row r="64" spans="1:10">
      <c r="A64" s="4">
        <v>63</v>
      </c>
      <c r="B64" s="4" t="s">
        <v>1037</v>
      </c>
      <c r="C64" s="4" t="s">
        <v>106</v>
      </c>
      <c r="D64" s="4" t="s">
        <v>1306</v>
      </c>
      <c r="E64" s="4" t="s">
        <v>1307</v>
      </c>
      <c r="F64" s="4" t="s">
        <v>1308</v>
      </c>
      <c r="G64" s="4" t="s">
        <v>1087</v>
      </c>
      <c r="H64" s="4" t="s">
        <v>1309</v>
      </c>
      <c r="J64" s="4" t="s">
        <v>1542</v>
      </c>
    </row>
    <row r="65" spans="1:10">
      <c r="A65" s="4">
        <v>64</v>
      </c>
      <c r="B65" s="4" t="s">
        <v>1037</v>
      </c>
      <c r="C65" s="4" t="s">
        <v>106</v>
      </c>
      <c r="D65" s="4" t="s">
        <v>1310</v>
      </c>
      <c r="E65" s="4" t="s">
        <v>1311</v>
      </c>
      <c r="F65" s="4" t="s">
        <v>1312</v>
      </c>
      <c r="G65" s="4" t="s">
        <v>1051</v>
      </c>
      <c r="H65" s="4" t="s">
        <v>1313</v>
      </c>
      <c r="J65" s="4" t="s">
        <v>1542</v>
      </c>
    </row>
    <row r="66" spans="1:10">
      <c r="A66" s="4">
        <v>65</v>
      </c>
      <c r="B66" s="4" t="s">
        <v>1037</v>
      </c>
      <c r="C66" s="4" t="s">
        <v>106</v>
      </c>
      <c r="D66" s="4" t="s">
        <v>1314</v>
      </c>
      <c r="E66" s="4" t="s">
        <v>1315</v>
      </c>
      <c r="F66" s="4" t="s">
        <v>1316</v>
      </c>
      <c r="G66" s="4" t="s">
        <v>1069</v>
      </c>
      <c r="H66" s="4" t="s">
        <v>1187</v>
      </c>
      <c r="J66" s="4" t="s">
        <v>1542</v>
      </c>
    </row>
    <row r="67" spans="1:10">
      <c r="A67" s="4">
        <v>66</v>
      </c>
      <c r="B67" s="4" t="s">
        <v>1037</v>
      </c>
      <c r="C67" s="4" t="s">
        <v>106</v>
      </c>
      <c r="D67" s="4" t="s">
        <v>1317</v>
      </c>
      <c r="E67" s="4" t="s">
        <v>1318</v>
      </c>
      <c r="F67" s="4" t="s">
        <v>1319</v>
      </c>
      <c r="G67" s="4" t="s">
        <v>1133</v>
      </c>
      <c r="H67" s="4" t="s">
        <v>1320</v>
      </c>
      <c r="J67" s="4" t="s">
        <v>1542</v>
      </c>
    </row>
    <row r="68" spans="1:10">
      <c r="A68" s="4">
        <v>67</v>
      </c>
      <c r="B68" s="4" t="s">
        <v>1037</v>
      </c>
      <c r="C68" s="4" t="s">
        <v>106</v>
      </c>
      <c r="D68" s="4" t="s">
        <v>1321</v>
      </c>
      <c r="E68" s="4" t="s">
        <v>1322</v>
      </c>
      <c r="F68" s="4" t="s">
        <v>1323</v>
      </c>
      <c r="G68" s="4" t="s">
        <v>1204</v>
      </c>
      <c r="H68" s="4" t="s">
        <v>1324</v>
      </c>
      <c r="J68" s="4" t="s">
        <v>1542</v>
      </c>
    </row>
    <row r="69" spans="1:10">
      <c r="A69" s="4">
        <v>68</v>
      </c>
      <c r="B69" s="4" t="s">
        <v>1037</v>
      </c>
      <c r="C69" s="4" t="s">
        <v>106</v>
      </c>
      <c r="D69" s="4" t="s">
        <v>1325</v>
      </c>
      <c r="E69" s="4" t="s">
        <v>1326</v>
      </c>
      <c r="F69" s="4" t="s">
        <v>1327</v>
      </c>
      <c r="G69" s="4" t="s">
        <v>1268</v>
      </c>
      <c r="H69" s="4" t="s">
        <v>1328</v>
      </c>
      <c r="J69" s="4" t="s">
        <v>1542</v>
      </c>
    </row>
    <row r="70" spans="1:10">
      <c r="A70" s="4">
        <v>69</v>
      </c>
      <c r="B70" s="4" t="s">
        <v>1037</v>
      </c>
      <c r="C70" s="4" t="s">
        <v>106</v>
      </c>
      <c r="D70" s="4" t="s">
        <v>1329</v>
      </c>
      <c r="E70" s="4" t="s">
        <v>1330</v>
      </c>
      <c r="F70" s="4" t="s">
        <v>1331</v>
      </c>
      <c r="G70" s="4" t="s">
        <v>1332</v>
      </c>
      <c r="H70" s="4" t="s">
        <v>1333</v>
      </c>
      <c r="J70" s="4" t="s">
        <v>1542</v>
      </c>
    </row>
    <row r="71" spans="1:10">
      <c r="A71" s="4">
        <v>70</v>
      </c>
      <c r="B71" s="4" t="s">
        <v>1037</v>
      </c>
      <c r="C71" s="4" t="s">
        <v>106</v>
      </c>
      <c r="D71" s="4" t="s">
        <v>1334</v>
      </c>
      <c r="E71" s="4" t="s">
        <v>1335</v>
      </c>
      <c r="F71" s="4" t="s">
        <v>1336</v>
      </c>
      <c r="G71" s="4" t="s">
        <v>1162</v>
      </c>
      <c r="H71" s="4" t="s">
        <v>1337</v>
      </c>
      <c r="J71" s="4" t="s">
        <v>1542</v>
      </c>
    </row>
    <row r="72" spans="1:10">
      <c r="A72" s="4">
        <v>71</v>
      </c>
      <c r="B72" s="4" t="s">
        <v>1037</v>
      </c>
      <c r="C72" s="4" t="s">
        <v>106</v>
      </c>
      <c r="D72" s="4" t="s">
        <v>1338</v>
      </c>
      <c r="E72" s="4" t="s">
        <v>1339</v>
      </c>
      <c r="F72" s="4" t="s">
        <v>1340</v>
      </c>
      <c r="G72" s="4" t="s">
        <v>1268</v>
      </c>
      <c r="H72" s="4" t="s">
        <v>1341</v>
      </c>
      <c r="J72" s="4" t="s">
        <v>1542</v>
      </c>
    </row>
    <row r="73" spans="1:10">
      <c r="A73" s="4">
        <v>72</v>
      </c>
      <c r="B73" s="4" t="s">
        <v>1037</v>
      </c>
      <c r="C73" s="4" t="s">
        <v>106</v>
      </c>
      <c r="D73" s="4" t="s">
        <v>1342</v>
      </c>
      <c r="E73" s="4" t="s">
        <v>1343</v>
      </c>
      <c r="F73" s="4" t="s">
        <v>1344</v>
      </c>
      <c r="G73" s="4" t="s">
        <v>1074</v>
      </c>
      <c r="H73" s="4" t="s">
        <v>1345</v>
      </c>
      <c r="J73" s="4" t="s">
        <v>1542</v>
      </c>
    </row>
    <row r="74" spans="1:10">
      <c r="A74" s="4">
        <v>73</v>
      </c>
      <c r="B74" s="4" t="s">
        <v>1037</v>
      </c>
      <c r="C74" s="4" t="s">
        <v>106</v>
      </c>
      <c r="D74" s="4" t="s">
        <v>1346</v>
      </c>
      <c r="E74" s="4" t="s">
        <v>1347</v>
      </c>
      <c r="F74" s="4" t="s">
        <v>1348</v>
      </c>
      <c r="G74" s="4" t="s">
        <v>1268</v>
      </c>
      <c r="H74" s="4" t="s">
        <v>1349</v>
      </c>
      <c r="J74" s="4" t="s">
        <v>1542</v>
      </c>
    </row>
    <row r="75" spans="1:10">
      <c r="A75" s="4">
        <v>74</v>
      </c>
      <c r="B75" s="4" t="s">
        <v>1037</v>
      </c>
      <c r="C75" s="4" t="s">
        <v>106</v>
      </c>
      <c r="D75" s="4" t="s">
        <v>1350</v>
      </c>
      <c r="E75" s="4" t="s">
        <v>1351</v>
      </c>
      <c r="F75" s="4" t="s">
        <v>1352</v>
      </c>
      <c r="G75" s="4" t="s">
        <v>1142</v>
      </c>
      <c r="H75" s="4" t="s">
        <v>1353</v>
      </c>
      <c r="J75" s="4" t="s">
        <v>1542</v>
      </c>
    </row>
    <row r="76" spans="1:10">
      <c r="A76" s="4">
        <v>75</v>
      </c>
      <c r="B76" s="4" t="s">
        <v>1037</v>
      </c>
      <c r="C76" s="4" t="s">
        <v>106</v>
      </c>
      <c r="D76" s="4" t="s">
        <v>1354</v>
      </c>
      <c r="E76" s="4" t="s">
        <v>1355</v>
      </c>
      <c r="F76" s="4" t="s">
        <v>1356</v>
      </c>
      <c r="G76" s="4" t="s">
        <v>1051</v>
      </c>
      <c r="H76" s="4" t="s">
        <v>1357</v>
      </c>
      <c r="J76" s="4" t="s">
        <v>1542</v>
      </c>
    </row>
    <row r="77" spans="1:10">
      <c r="A77" s="4">
        <v>76</v>
      </c>
      <c r="B77" s="4" t="s">
        <v>1037</v>
      </c>
      <c r="C77" s="4" t="s">
        <v>106</v>
      </c>
      <c r="D77" s="4" t="s">
        <v>1358</v>
      </c>
      <c r="E77" s="4" t="s">
        <v>1359</v>
      </c>
      <c r="F77" s="4" t="s">
        <v>1360</v>
      </c>
      <c r="G77" s="4" t="s">
        <v>1204</v>
      </c>
      <c r="H77" s="4" t="s">
        <v>1361</v>
      </c>
      <c r="J77" s="4" t="s">
        <v>1542</v>
      </c>
    </row>
    <row r="78" spans="1:10">
      <c r="A78" s="4">
        <v>77</v>
      </c>
      <c r="B78" s="4" t="s">
        <v>1037</v>
      </c>
      <c r="C78" s="4" t="s">
        <v>106</v>
      </c>
      <c r="D78" s="4" t="s">
        <v>1362</v>
      </c>
      <c r="E78" s="4" t="s">
        <v>1363</v>
      </c>
      <c r="F78" s="4" t="s">
        <v>1364</v>
      </c>
      <c r="G78" s="4" t="s">
        <v>1051</v>
      </c>
      <c r="H78" s="4" t="s">
        <v>1365</v>
      </c>
      <c r="J78" s="4" t="s">
        <v>1542</v>
      </c>
    </row>
    <row r="79" spans="1:10">
      <c r="A79" s="4">
        <v>78</v>
      </c>
      <c r="B79" s="4" t="s">
        <v>1037</v>
      </c>
      <c r="C79" s="4" t="s">
        <v>106</v>
      </c>
      <c r="D79" s="4" t="s">
        <v>1366</v>
      </c>
      <c r="E79" s="4" t="s">
        <v>1367</v>
      </c>
      <c r="F79" s="4" t="s">
        <v>1368</v>
      </c>
      <c r="G79" s="4" t="s">
        <v>1051</v>
      </c>
      <c r="H79" s="4" t="s">
        <v>1369</v>
      </c>
      <c r="J79" s="4" t="s">
        <v>1542</v>
      </c>
    </row>
    <row r="80" spans="1:10">
      <c r="A80" s="4">
        <v>79</v>
      </c>
      <c r="B80" s="4" t="s">
        <v>1037</v>
      </c>
      <c r="C80" s="4" t="s">
        <v>106</v>
      </c>
      <c r="D80" s="4" t="s">
        <v>1370</v>
      </c>
      <c r="E80" s="4" t="s">
        <v>1371</v>
      </c>
      <c r="F80" s="4" t="s">
        <v>1372</v>
      </c>
      <c r="G80" s="4" t="s">
        <v>1162</v>
      </c>
      <c r="H80" s="4" t="s">
        <v>1373</v>
      </c>
      <c r="J80" s="4" t="s">
        <v>1542</v>
      </c>
    </row>
    <row r="81" spans="1:10">
      <c r="A81" s="4">
        <v>80</v>
      </c>
      <c r="B81" s="4" t="s">
        <v>1037</v>
      </c>
      <c r="C81" s="4" t="s">
        <v>106</v>
      </c>
      <c r="D81" s="4" t="s">
        <v>1374</v>
      </c>
      <c r="E81" s="4" t="s">
        <v>1375</v>
      </c>
      <c r="F81" s="4" t="s">
        <v>1376</v>
      </c>
      <c r="G81" s="4" t="s">
        <v>1051</v>
      </c>
      <c r="H81" s="4" t="s">
        <v>1377</v>
      </c>
      <c r="J81" s="4" t="s">
        <v>1542</v>
      </c>
    </row>
    <row r="82" spans="1:10">
      <c r="A82" s="4">
        <v>81</v>
      </c>
      <c r="B82" s="4" t="s">
        <v>1037</v>
      </c>
      <c r="C82" s="4" t="s">
        <v>106</v>
      </c>
      <c r="D82" s="4" t="s">
        <v>1378</v>
      </c>
      <c r="E82" s="4" t="s">
        <v>1379</v>
      </c>
      <c r="F82" s="4" t="s">
        <v>1380</v>
      </c>
      <c r="G82" s="4" t="s">
        <v>1204</v>
      </c>
      <c r="H82" s="4" t="s">
        <v>1381</v>
      </c>
      <c r="J82" s="4" t="s">
        <v>1542</v>
      </c>
    </row>
    <row r="83" spans="1:10">
      <c r="A83" s="4">
        <v>82</v>
      </c>
      <c r="B83" s="4" t="s">
        <v>1037</v>
      </c>
      <c r="C83" s="4" t="s">
        <v>106</v>
      </c>
      <c r="D83" s="4" t="s">
        <v>1382</v>
      </c>
      <c r="E83" s="4" t="s">
        <v>1383</v>
      </c>
      <c r="F83" s="4" t="s">
        <v>1384</v>
      </c>
      <c r="G83" s="4" t="s">
        <v>1051</v>
      </c>
      <c r="H83" s="4" t="s">
        <v>1385</v>
      </c>
      <c r="J83" s="4" t="s">
        <v>1542</v>
      </c>
    </row>
    <row r="84" spans="1:10">
      <c r="A84" s="4">
        <v>83</v>
      </c>
      <c r="B84" s="4" t="s">
        <v>1037</v>
      </c>
      <c r="C84" s="4" t="s">
        <v>106</v>
      </c>
      <c r="D84" s="4" t="s">
        <v>1386</v>
      </c>
      <c r="E84" s="4" t="s">
        <v>1387</v>
      </c>
      <c r="F84" s="4" t="s">
        <v>1388</v>
      </c>
      <c r="G84" s="4" t="s">
        <v>1389</v>
      </c>
      <c r="H84" s="4" t="s">
        <v>1390</v>
      </c>
      <c r="J84" s="4" t="s">
        <v>1542</v>
      </c>
    </row>
    <row r="85" spans="1:10">
      <c r="A85" s="4">
        <v>84</v>
      </c>
      <c r="B85" s="4" t="s">
        <v>1037</v>
      </c>
      <c r="C85" s="4" t="s">
        <v>106</v>
      </c>
      <c r="D85" s="4" t="s">
        <v>1391</v>
      </c>
      <c r="E85" s="4" t="s">
        <v>1392</v>
      </c>
      <c r="F85" s="4" t="s">
        <v>1393</v>
      </c>
      <c r="G85" s="4" t="s">
        <v>1268</v>
      </c>
      <c r="H85" s="4" t="s">
        <v>1394</v>
      </c>
      <c r="J85" s="4" t="s">
        <v>1542</v>
      </c>
    </row>
    <row r="86" spans="1:10">
      <c r="A86" s="4">
        <v>85</v>
      </c>
      <c r="B86" s="4" t="s">
        <v>1037</v>
      </c>
      <c r="C86" s="4" t="s">
        <v>106</v>
      </c>
      <c r="D86" s="4" t="s">
        <v>1395</v>
      </c>
      <c r="E86" s="4" t="s">
        <v>1396</v>
      </c>
      <c r="F86" s="4" t="s">
        <v>1397</v>
      </c>
      <c r="G86" s="4" t="s">
        <v>1051</v>
      </c>
      <c r="H86" s="4" t="s">
        <v>1398</v>
      </c>
      <c r="J86" s="4" t="s">
        <v>1542</v>
      </c>
    </row>
    <row r="87" spans="1:10">
      <c r="A87" s="4">
        <v>86</v>
      </c>
      <c r="B87" s="4" t="s">
        <v>1037</v>
      </c>
      <c r="C87" s="4" t="s">
        <v>106</v>
      </c>
      <c r="D87" s="4" t="s">
        <v>1399</v>
      </c>
      <c r="E87" s="4" t="s">
        <v>1400</v>
      </c>
      <c r="F87" s="4" t="s">
        <v>1401</v>
      </c>
      <c r="G87" s="4" t="s">
        <v>1162</v>
      </c>
      <c r="J87" s="4" t="s">
        <v>1542</v>
      </c>
    </row>
    <row r="88" spans="1:10">
      <c r="A88" s="4">
        <v>87</v>
      </c>
      <c r="B88" s="4" t="s">
        <v>1037</v>
      </c>
      <c r="C88" s="4" t="s">
        <v>106</v>
      </c>
      <c r="D88" s="4" t="s">
        <v>1402</v>
      </c>
      <c r="E88" s="4" t="s">
        <v>1403</v>
      </c>
      <c r="F88" s="4" t="s">
        <v>1404</v>
      </c>
      <c r="G88" s="4" t="s">
        <v>1051</v>
      </c>
      <c r="H88" s="4" t="s">
        <v>1405</v>
      </c>
      <c r="J88" s="4" t="s">
        <v>1542</v>
      </c>
    </row>
    <row r="89" spans="1:10">
      <c r="A89" s="4">
        <v>88</v>
      </c>
      <c r="B89" s="4" t="s">
        <v>1037</v>
      </c>
      <c r="C89" s="4" t="s">
        <v>106</v>
      </c>
      <c r="D89" s="4" t="s">
        <v>1406</v>
      </c>
      <c r="E89" s="4" t="s">
        <v>1407</v>
      </c>
      <c r="F89" s="4" t="s">
        <v>1408</v>
      </c>
      <c r="G89" s="4" t="s">
        <v>1409</v>
      </c>
      <c r="H89" s="4" t="s">
        <v>1410</v>
      </c>
      <c r="J89" s="4" t="s">
        <v>1542</v>
      </c>
    </row>
    <row r="90" spans="1:10">
      <c r="A90" s="4">
        <v>89</v>
      </c>
      <c r="B90" s="4" t="s">
        <v>1037</v>
      </c>
      <c r="C90" s="4" t="s">
        <v>106</v>
      </c>
      <c r="D90" s="4" t="s">
        <v>1411</v>
      </c>
      <c r="E90" s="4" t="s">
        <v>1412</v>
      </c>
      <c r="F90" s="4" t="s">
        <v>1413</v>
      </c>
      <c r="G90" s="4" t="s">
        <v>1051</v>
      </c>
      <c r="H90" s="4" t="s">
        <v>1414</v>
      </c>
      <c r="J90" s="4" t="s">
        <v>1542</v>
      </c>
    </row>
    <row r="91" spans="1:10">
      <c r="A91" s="4">
        <v>90</v>
      </c>
      <c r="B91" s="4" t="s">
        <v>1037</v>
      </c>
      <c r="C91" s="4" t="s">
        <v>106</v>
      </c>
      <c r="D91" s="4" t="s">
        <v>1415</v>
      </c>
      <c r="E91" s="4" t="s">
        <v>1416</v>
      </c>
      <c r="F91" s="4" t="s">
        <v>1417</v>
      </c>
      <c r="G91" s="4" t="s">
        <v>1051</v>
      </c>
      <c r="H91" s="4" t="s">
        <v>1418</v>
      </c>
      <c r="J91" s="4" t="s">
        <v>1542</v>
      </c>
    </row>
    <row r="92" spans="1:10">
      <c r="A92" s="4">
        <v>91</v>
      </c>
      <c r="B92" s="4" t="s">
        <v>1037</v>
      </c>
      <c r="C92" s="4" t="s">
        <v>106</v>
      </c>
      <c r="D92" s="4" t="s">
        <v>1419</v>
      </c>
      <c r="E92" s="4" t="s">
        <v>1420</v>
      </c>
      <c r="F92" s="4" t="s">
        <v>1421</v>
      </c>
      <c r="G92" s="4" t="s">
        <v>1147</v>
      </c>
      <c r="H92" s="4" t="s">
        <v>1422</v>
      </c>
      <c r="J92" s="4" t="s">
        <v>1542</v>
      </c>
    </row>
    <row r="93" spans="1:10">
      <c r="A93" s="4">
        <v>92</v>
      </c>
      <c r="B93" s="4" t="s">
        <v>1037</v>
      </c>
      <c r="C93" s="4" t="s">
        <v>106</v>
      </c>
      <c r="D93" s="4" t="s">
        <v>1423</v>
      </c>
      <c r="E93" s="4" t="s">
        <v>1424</v>
      </c>
      <c r="F93" s="4" t="s">
        <v>1425</v>
      </c>
      <c r="G93" s="4" t="s">
        <v>1162</v>
      </c>
      <c r="H93" s="4" t="s">
        <v>1426</v>
      </c>
      <c r="J93" s="4" t="s">
        <v>1542</v>
      </c>
    </row>
    <row r="94" spans="1:10">
      <c r="A94" s="4">
        <v>93</v>
      </c>
      <c r="B94" s="4" t="s">
        <v>1037</v>
      </c>
      <c r="C94" s="4" t="s">
        <v>106</v>
      </c>
      <c r="D94" s="4" t="s">
        <v>1427</v>
      </c>
      <c r="E94" s="4" t="s">
        <v>1428</v>
      </c>
      <c r="F94" s="4" t="s">
        <v>1429</v>
      </c>
      <c r="G94" s="4" t="s">
        <v>1268</v>
      </c>
      <c r="H94" s="4" t="s">
        <v>1430</v>
      </c>
      <c r="J94" s="4" t="s">
        <v>1542</v>
      </c>
    </row>
    <row r="95" spans="1:10">
      <c r="A95" s="4">
        <v>94</v>
      </c>
      <c r="B95" s="4" t="s">
        <v>1037</v>
      </c>
      <c r="C95" s="4" t="s">
        <v>106</v>
      </c>
      <c r="D95" s="4" t="s">
        <v>1431</v>
      </c>
      <c r="E95" s="4" t="s">
        <v>1432</v>
      </c>
      <c r="F95" s="4" t="s">
        <v>1433</v>
      </c>
      <c r="G95" s="4" t="s">
        <v>1162</v>
      </c>
      <c r="H95" s="4" t="s">
        <v>1434</v>
      </c>
      <c r="J95" s="4" t="s">
        <v>1542</v>
      </c>
    </row>
    <row r="96" spans="1:10">
      <c r="A96" s="4">
        <v>95</v>
      </c>
      <c r="B96" s="4" t="s">
        <v>1037</v>
      </c>
      <c r="C96" s="4" t="s">
        <v>106</v>
      </c>
      <c r="D96" s="4" t="s">
        <v>1435</v>
      </c>
      <c r="E96" s="4" t="s">
        <v>1436</v>
      </c>
      <c r="F96" s="4" t="s">
        <v>1437</v>
      </c>
      <c r="G96" s="4" t="s">
        <v>1147</v>
      </c>
      <c r="H96" s="4" t="s">
        <v>1438</v>
      </c>
      <c r="J96" s="4" t="s">
        <v>1542</v>
      </c>
    </row>
    <row r="97" spans="1:10">
      <c r="A97" s="4">
        <v>96</v>
      </c>
      <c r="B97" s="4" t="s">
        <v>1037</v>
      </c>
      <c r="C97" s="4" t="s">
        <v>106</v>
      </c>
      <c r="D97" s="4" t="s">
        <v>1439</v>
      </c>
      <c r="E97" s="4" t="s">
        <v>1440</v>
      </c>
      <c r="F97" s="4" t="s">
        <v>1441</v>
      </c>
      <c r="G97" s="4" t="s">
        <v>1157</v>
      </c>
      <c r="H97" s="4" t="s">
        <v>1442</v>
      </c>
      <c r="J97" s="4" t="s">
        <v>1542</v>
      </c>
    </row>
    <row r="98" spans="1:10">
      <c r="A98" s="4">
        <v>97</v>
      </c>
      <c r="B98" s="4" t="s">
        <v>1037</v>
      </c>
      <c r="C98" s="4" t="s">
        <v>106</v>
      </c>
      <c r="D98" s="4" t="s">
        <v>1443</v>
      </c>
      <c r="E98" s="4" t="s">
        <v>1444</v>
      </c>
      <c r="F98" s="4" t="s">
        <v>1445</v>
      </c>
      <c r="G98" s="4" t="s">
        <v>1051</v>
      </c>
      <c r="H98" s="4" t="s">
        <v>1446</v>
      </c>
      <c r="J98" s="4" t="s">
        <v>1542</v>
      </c>
    </row>
    <row r="99" spans="1:10">
      <c r="A99" s="4">
        <v>98</v>
      </c>
      <c r="B99" s="4" t="s">
        <v>1037</v>
      </c>
      <c r="C99" s="4" t="s">
        <v>106</v>
      </c>
      <c r="D99" s="4" t="s">
        <v>1447</v>
      </c>
      <c r="E99" s="4" t="s">
        <v>1448</v>
      </c>
      <c r="F99" s="4" t="s">
        <v>1449</v>
      </c>
      <c r="G99" s="4" t="s">
        <v>1162</v>
      </c>
      <c r="H99" s="4" t="s">
        <v>1450</v>
      </c>
      <c r="J99" s="4" t="s">
        <v>1542</v>
      </c>
    </row>
    <row r="100" spans="1:10">
      <c r="A100" s="4">
        <v>99</v>
      </c>
      <c r="B100" s="4" t="s">
        <v>1037</v>
      </c>
      <c r="C100" s="4" t="s">
        <v>106</v>
      </c>
      <c r="D100" s="4" t="s">
        <v>1451</v>
      </c>
      <c r="E100" s="4" t="s">
        <v>1452</v>
      </c>
      <c r="F100" s="4" t="s">
        <v>1453</v>
      </c>
      <c r="G100" s="4" t="s">
        <v>1051</v>
      </c>
      <c r="H100" s="4" t="s">
        <v>1454</v>
      </c>
      <c r="J100" s="4" t="s">
        <v>1542</v>
      </c>
    </row>
    <row r="101" spans="1:10">
      <c r="A101" s="4">
        <v>100</v>
      </c>
      <c r="B101" s="4" t="s">
        <v>1037</v>
      </c>
      <c r="C101" s="4" t="s">
        <v>106</v>
      </c>
      <c r="D101" s="4" t="s">
        <v>1455</v>
      </c>
      <c r="E101" s="4" t="s">
        <v>1456</v>
      </c>
      <c r="F101" s="4" t="s">
        <v>1457</v>
      </c>
      <c r="G101" s="4" t="s">
        <v>1305</v>
      </c>
      <c r="H101" s="4" t="s">
        <v>1458</v>
      </c>
      <c r="J101" s="4" t="s">
        <v>1542</v>
      </c>
    </row>
    <row r="102" spans="1:10">
      <c r="A102" s="4">
        <v>101</v>
      </c>
      <c r="B102" s="4" t="s">
        <v>1037</v>
      </c>
      <c r="C102" s="4" t="s">
        <v>106</v>
      </c>
      <c r="D102" s="4" t="s">
        <v>1459</v>
      </c>
      <c r="E102" s="4" t="s">
        <v>1460</v>
      </c>
      <c r="F102" s="4" t="s">
        <v>1461</v>
      </c>
      <c r="G102" s="4" t="s">
        <v>1242</v>
      </c>
      <c r="H102" s="4" t="s">
        <v>1462</v>
      </c>
      <c r="J102" s="4" t="s">
        <v>1542</v>
      </c>
    </row>
    <row r="103" spans="1:10">
      <c r="A103" s="4">
        <v>102</v>
      </c>
      <c r="B103" s="4" t="s">
        <v>1037</v>
      </c>
      <c r="C103" s="4" t="s">
        <v>106</v>
      </c>
      <c r="D103" s="4" t="s">
        <v>1463</v>
      </c>
      <c r="E103" s="4" t="s">
        <v>1464</v>
      </c>
      <c r="F103" s="4" t="s">
        <v>1465</v>
      </c>
      <c r="G103" s="4" t="s">
        <v>1051</v>
      </c>
      <c r="H103" s="4" t="s">
        <v>1466</v>
      </c>
      <c r="J103" s="4" t="s">
        <v>1542</v>
      </c>
    </row>
    <row r="104" spans="1:10">
      <c r="A104" s="4">
        <v>103</v>
      </c>
      <c r="B104" s="4" t="s">
        <v>1037</v>
      </c>
      <c r="C104" s="4" t="s">
        <v>106</v>
      </c>
      <c r="D104" s="4" t="s">
        <v>1467</v>
      </c>
      <c r="E104" s="4" t="s">
        <v>1468</v>
      </c>
      <c r="F104" s="4" t="s">
        <v>1469</v>
      </c>
      <c r="G104" s="4" t="s">
        <v>1171</v>
      </c>
      <c r="H104" s="4" t="s">
        <v>1470</v>
      </c>
      <c r="J104" s="4" t="s">
        <v>1542</v>
      </c>
    </row>
    <row r="105" spans="1:10">
      <c r="A105" s="4">
        <v>104</v>
      </c>
      <c r="B105" s="4" t="s">
        <v>1037</v>
      </c>
      <c r="C105" s="4" t="s">
        <v>106</v>
      </c>
      <c r="D105" s="4" t="s">
        <v>1471</v>
      </c>
      <c r="E105" s="4" t="s">
        <v>1472</v>
      </c>
      <c r="F105" s="4" t="s">
        <v>1473</v>
      </c>
      <c r="G105" s="4" t="s">
        <v>1204</v>
      </c>
      <c r="H105" s="4" t="s">
        <v>1474</v>
      </c>
      <c r="J105" s="4" t="s">
        <v>1542</v>
      </c>
    </row>
    <row r="106" spans="1:10">
      <c r="A106" s="4">
        <v>105</v>
      </c>
      <c r="B106" s="4" t="s">
        <v>1037</v>
      </c>
      <c r="C106" s="4" t="s">
        <v>106</v>
      </c>
      <c r="D106" s="4" t="s">
        <v>1475</v>
      </c>
      <c r="E106" s="4" t="s">
        <v>1476</v>
      </c>
      <c r="F106" s="4" t="s">
        <v>1477</v>
      </c>
      <c r="G106" s="4" t="s">
        <v>1268</v>
      </c>
      <c r="H106" s="4" t="s">
        <v>1478</v>
      </c>
      <c r="J106" s="4" t="s">
        <v>1542</v>
      </c>
    </row>
    <row r="107" spans="1:10">
      <c r="A107" s="4">
        <v>106</v>
      </c>
      <c r="B107" s="4" t="s">
        <v>1037</v>
      </c>
      <c r="C107" s="4" t="s">
        <v>106</v>
      </c>
      <c r="D107" s="4" t="s">
        <v>1479</v>
      </c>
      <c r="E107" s="4" t="s">
        <v>1480</v>
      </c>
      <c r="F107" s="4" t="s">
        <v>1481</v>
      </c>
      <c r="G107" s="4" t="s">
        <v>1147</v>
      </c>
      <c r="H107" s="4" t="s">
        <v>1482</v>
      </c>
      <c r="J107" s="4" t="s">
        <v>1542</v>
      </c>
    </row>
    <row r="108" spans="1:10">
      <c r="A108" s="4">
        <v>107</v>
      </c>
      <c r="B108" s="4" t="s">
        <v>1037</v>
      </c>
      <c r="C108" s="4" t="s">
        <v>106</v>
      </c>
      <c r="D108" s="4" t="s">
        <v>1483</v>
      </c>
      <c r="E108" s="4" t="s">
        <v>1484</v>
      </c>
      <c r="F108" s="4" t="s">
        <v>1485</v>
      </c>
      <c r="G108" s="4" t="s">
        <v>1051</v>
      </c>
      <c r="H108" s="4" t="s">
        <v>1486</v>
      </c>
      <c r="J108" s="4" t="s">
        <v>1542</v>
      </c>
    </row>
    <row r="109" spans="1:10">
      <c r="A109" s="4">
        <v>108</v>
      </c>
      <c r="B109" s="4" t="s">
        <v>1037</v>
      </c>
      <c r="C109" s="4" t="s">
        <v>106</v>
      </c>
      <c r="D109" s="4" t="s">
        <v>1487</v>
      </c>
      <c r="E109" s="4" t="s">
        <v>1488</v>
      </c>
      <c r="F109" s="4" t="s">
        <v>1489</v>
      </c>
      <c r="G109" s="4" t="s">
        <v>1242</v>
      </c>
      <c r="H109" s="4" t="s">
        <v>1490</v>
      </c>
      <c r="J109" s="4" t="s">
        <v>1542</v>
      </c>
    </row>
    <row r="110" spans="1:10">
      <c r="A110" s="4">
        <v>109</v>
      </c>
      <c r="B110" s="4" t="s">
        <v>1037</v>
      </c>
      <c r="C110" s="4" t="s">
        <v>106</v>
      </c>
      <c r="D110" s="4" t="s">
        <v>1491</v>
      </c>
      <c r="E110" s="4" t="s">
        <v>1492</v>
      </c>
      <c r="F110" s="4" t="s">
        <v>1493</v>
      </c>
      <c r="G110" s="4" t="s">
        <v>1199</v>
      </c>
      <c r="H110" s="4" t="s">
        <v>1494</v>
      </c>
      <c r="J110" s="4" t="s">
        <v>1542</v>
      </c>
    </row>
    <row r="111" spans="1:10">
      <c r="A111" s="4">
        <v>110</v>
      </c>
      <c r="B111" s="4" t="s">
        <v>1037</v>
      </c>
      <c r="C111" s="4" t="s">
        <v>106</v>
      </c>
      <c r="D111" s="4" t="s">
        <v>1495</v>
      </c>
      <c r="E111" s="4" t="s">
        <v>1496</v>
      </c>
      <c r="F111" s="4" t="s">
        <v>1497</v>
      </c>
      <c r="G111" s="4" t="s">
        <v>1092</v>
      </c>
      <c r="H111" s="4" t="s">
        <v>1498</v>
      </c>
      <c r="J111" s="4" t="s">
        <v>1542</v>
      </c>
    </row>
    <row r="112" spans="1:10">
      <c r="A112" s="4">
        <v>111</v>
      </c>
      <c r="B112" s="4" t="s">
        <v>1037</v>
      </c>
      <c r="C112" s="4" t="s">
        <v>106</v>
      </c>
      <c r="D112" s="4" t="s">
        <v>1499</v>
      </c>
      <c r="E112" s="4" t="s">
        <v>1500</v>
      </c>
      <c r="F112" s="4" t="s">
        <v>1501</v>
      </c>
      <c r="G112" s="4" t="s">
        <v>1502</v>
      </c>
      <c r="H112" s="4" t="s">
        <v>1503</v>
      </c>
      <c r="J112" s="4" t="s">
        <v>1542</v>
      </c>
    </row>
    <row r="113" spans="1:10">
      <c r="A113" s="4">
        <v>112</v>
      </c>
      <c r="B113" s="4" t="s">
        <v>1037</v>
      </c>
      <c r="C113" s="4" t="s">
        <v>106</v>
      </c>
      <c r="D113" s="4" t="s">
        <v>1504</v>
      </c>
      <c r="E113" s="4" t="s">
        <v>1505</v>
      </c>
      <c r="F113" s="4" t="s">
        <v>1506</v>
      </c>
      <c r="G113" s="4" t="s">
        <v>1157</v>
      </c>
      <c r="H113" s="4" t="s">
        <v>1507</v>
      </c>
      <c r="J113" s="4" t="s">
        <v>1542</v>
      </c>
    </row>
    <row r="114" spans="1:10">
      <c r="A114" s="4">
        <v>113</v>
      </c>
      <c r="B114" s="4" t="s">
        <v>1037</v>
      </c>
      <c r="C114" s="4" t="s">
        <v>106</v>
      </c>
      <c r="D114" s="4" t="s">
        <v>1508</v>
      </c>
      <c r="E114" s="4" t="s">
        <v>1509</v>
      </c>
      <c r="F114" s="4" t="s">
        <v>1050</v>
      </c>
      <c r="G114" s="4" t="s">
        <v>1510</v>
      </c>
      <c r="H114" s="4" t="s">
        <v>1052</v>
      </c>
      <c r="J114" s="4" t="s">
        <v>1542</v>
      </c>
    </row>
    <row r="115" spans="1:10">
      <c r="A115" s="4">
        <v>114</v>
      </c>
      <c r="B115" s="4" t="s">
        <v>1037</v>
      </c>
      <c r="C115" s="4" t="s">
        <v>106</v>
      </c>
      <c r="D115" s="4" t="s">
        <v>1511</v>
      </c>
      <c r="E115" s="4" t="s">
        <v>1512</v>
      </c>
      <c r="F115" s="4" t="s">
        <v>1513</v>
      </c>
      <c r="G115" s="4" t="s">
        <v>1074</v>
      </c>
      <c r="H115" s="4" t="s">
        <v>1514</v>
      </c>
      <c r="J115" s="4" t="s">
        <v>1542</v>
      </c>
    </row>
    <row r="116" spans="1:10">
      <c r="A116" s="4">
        <v>115</v>
      </c>
      <c r="B116" s="4" t="s">
        <v>1037</v>
      </c>
      <c r="C116" s="4" t="s">
        <v>106</v>
      </c>
      <c r="D116" s="4" t="s">
        <v>1515</v>
      </c>
      <c r="E116" s="4" t="s">
        <v>1516</v>
      </c>
      <c r="F116" s="4" t="s">
        <v>1517</v>
      </c>
      <c r="G116" s="4" t="s">
        <v>1518</v>
      </c>
      <c r="J116" s="4" t="s">
        <v>1542</v>
      </c>
    </row>
    <row r="117" spans="1:10">
      <c r="A117" s="4">
        <v>116</v>
      </c>
      <c r="B117" s="4" t="s">
        <v>1037</v>
      </c>
      <c r="C117" s="4" t="s">
        <v>106</v>
      </c>
      <c r="D117" s="4" t="s">
        <v>1519</v>
      </c>
      <c r="E117" s="4" t="s">
        <v>1520</v>
      </c>
      <c r="F117" s="4" t="s">
        <v>1521</v>
      </c>
      <c r="G117" s="4" t="s">
        <v>1097</v>
      </c>
      <c r="H117" s="4" t="s">
        <v>1522</v>
      </c>
      <c r="J117" s="4" t="s">
        <v>1542</v>
      </c>
    </row>
    <row r="118" spans="1:10">
      <c r="A118" s="4">
        <v>117</v>
      </c>
      <c r="B118" s="4" t="s">
        <v>1037</v>
      </c>
      <c r="C118" s="4" t="s">
        <v>106</v>
      </c>
      <c r="D118" s="4" t="s">
        <v>1523</v>
      </c>
      <c r="E118" s="4" t="s">
        <v>1524</v>
      </c>
      <c r="F118" s="4" t="s">
        <v>1050</v>
      </c>
      <c r="G118" s="4" t="s">
        <v>1525</v>
      </c>
      <c r="J118" s="4" t="s">
        <v>1542</v>
      </c>
    </row>
    <row r="119" spans="1:10">
      <c r="A119" s="4">
        <v>118</v>
      </c>
      <c r="B119" s="4" t="s">
        <v>1037</v>
      </c>
      <c r="C119" s="4" t="s">
        <v>106</v>
      </c>
      <c r="D119" s="4" t="s">
        <v>1526</v>
      </c>
      <c r="E119" s="4" t="s">
        <v>1527</v>
      </c>
      <c r="F119" s="4" t="s">
        <v>1528</v>
      </c>
      <c r="G119" s="4" t="s">
        <v>1268</v>
      </c>
      <c r="H119" s="4" t="s">
        <v>1529</v>
      </c>
      <c r="J119" s="4" t="s">
        <v>1542</v>
      </c>
    </row>
    <row r="120" spans="1:10">
      <c r="A120" s="4">
        <v>119</v>
      </c>
      <c r="B120" s="4" t="s">
        <v>1037</v>
      </c>
      <c r="C120" s="4" t="s">
        <v>106</v>
      </c>
      <c r="D120" s="4" t="s">
        <v>1530</v>
      </c>
      <c r="E120" s="4" t="s">
        <v>1531</v>
      </c>
      <c r="F120" s="4" t="s">
        <v>1532</v>
      </c>
      <c r="G120" s="4" t="s">
        <v>1533</v>
      </c>
      <c r="H120" s="4" t="s">
        <v>1534</v>
      </c>
      <c r="J120" s="4" t="s">
        <v>1542</v>
      </c>
    </row>
    <row r="121" spans="1:10">
      <c r="A121" s="4">
        <v>120</v>
      </c>
      <c r="B121" s="4" t="s">
        <v>1037</v>
      </c>
      <c r="C121" s="4" t="s">
        <v>106</v>
      </c>
      <c r="D121" s="4" t="s">
        <v>1535</v>
      </c>
      <c r="E121" s="4" t="s">
        <v>1536</v>
      </c>
      <c r="F121" s="4" t="s">
        <v>1537</v>
      </c>
      <c r="G121" s="4" t="s">
        <v>1162</v>
      </c>
      <c r="H121" s="4" t="s">
        <v>1529</v>
      </c>
      <c r="J121" s="4" t="s">
        <v>1542</v>
      </c>
    </row>
    <row r="122" spans="1:10">
      <c r="A122" s="4">
        <v>121</v>
      </c>
      <c r="B122" s="4" t="s">
        <v>1037</v>
      </c>
      <c r="C122" s="4" t="s">
        <v>106</v>
      </c>
      <c r="D122" s="4" t="s">
        <v>1538</v>
      </c>
      <c r="E122" s="4" t="s">
        <v>1539</v>
      </c>
      <c r="F122" s="4" t="s">
        <v>1540</v>
      </c>
      <c r="G122" s="4" t="s">
        <v>1147</v>
      </c>
      <c r="H122" s="4" t="s">
        <v>1541</v>
      </c>
      <c r="J122" s="4" t="s">
        <v>1542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"/>
  </cols>
  <sheetData/>
  <phoneticPr fontId="8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ColWidth="9.125" defaultRowHeight="15.05"/>
  <cols>
    <col min="1" max="16384" width="9.1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A424"/>
  <sheetViews>
    <sheetView showGridLines="0" zoomScaleNormal="100" workbookViewId="0"/>
  </sheetViews>
  <sheetFormatPr defaultRowHeight="11.8"/>
  <sheetData>
    <row r="1" spans="1:1">
      <c r="A1" s="2"/>
    </row>
    <row r="12" spans="1:1" ht="19" customHeight="1"/>
    <row r="13" spans="1:1" ht="19" customHeight="1"/>
    <row r="14" spans="1:1" ht="19" customHeight="1"/>
    <row r="15" spans="1:1" ht="19" customHeight="1"/>
    <row r="16" spans="1:1" ht="18.850000000000001" customHeight="1"/>
    <row r="17" ht="15.05" customHeight="1"/>
    <row r="18" ht="15.05" customHeight="1"/>
    <row r="19" ht="15.05" customHeight="1"/>
    <row r="20" ht="15.05" customHeight="1"/>
    <row r="21" ht="15.05" customHeight="1"/>
    <row r="22" ht="15.05" customHeight="1"/>
    <row r="23" ht="15.05" customHeight="1"/>
    <row r="24" ht="15.05" customHeight="1"/>
    <row r="25" ht="15.05" customHeight="1"/>
    <row r="26" ht="15.05" customHeight="1"/>
    <row r="27" ht="15.05" customHeight="1"/>
    <row r="28" ht="15.05" customHeight="1"/>
    <row r="29" ht="15.05" customHeight="1"/>
    <row r="30" ht="15.05" customHeight="1"/>
    <row r="31" ht="15.05" customHeight="1"/>
    <row r="32" ht="15.05" customHeight="1"/>
    <row r="33" ht="15.05" customHeight="1"/>
    <row r="34" ht="15.05" customHeight="1"/>
    <row r="35" ht="15.05" customHeight="1"/>
    <row r="36" ht="15.05" customHeight="1"/>
    <row r="37" ht="15.05" customHeight="1"/>
    <row r="38" ht="15.05" customHeight="1"/>
    <row r="39" ht="15.05" customHeight="1"/>
    <row r="40" ht="15.05" customHeight="1"/>
    <row r="41" ht="15.05" customHeight="1"/>
    <row r="42" ht="15.05" customHeight="1"/>
    <row r="43" ht="15.05" customHeight="1"/>
    <row r="44" ht="15.05" customHeight="1"/>
    <row r="45" ht="15.05" customHeight="1"/>
    <row r="46" ht="15.05" customHeight="1"/>
    <row r="47" ht="15.05" customHeight="1"/>
    <row r="48" ht="15.05" customHeight="1"/>
    <row r="49" ht="15.05" customHeight="1"/>
    <row r="50" ht="15.05" customHeight="1"/>
    <row r="51" ht="15.05" customHeight="1"/>
    <row r="52" ht="15.05" customHeight="1"/>
    <row r="53" ht="15.05" customHeight="1"/>
    <row r="54" ht="15.05" customHeight="1"/>
    <row r="55" ht="15.05" customHeight="1"/>
    <row r="56" ht="15.05" customHeight="1"/>
    <row r="57" ht="15.05" customHeight="1"/>
    <row r="58" ht="15.05" customHeight="1"/>
    <row r="59" ht="15.05" customHeight="1"/>
    <row r="60" ht="15.05" customHeight="1"/>
    <row r="61" ht="15.05" customHeight="1"/>
    <row r="62" ht="15.05" customHeight="1"/>
    <row r="63" ht="15.05" customHeight="1"/>
    <row r="64" ht="15.05" customHeight="1"/>
    <row r="65" ht="15.05" customHeight="1"/>
    <row r="66" ht="15.05" customHeight="1"/>
    <row r="67" ht="15.05" customHeight="1"/>
    <row r="68" ht="15.05" customHeight="1"/>
    <row r="69" ht="15.05" customHeight="1"/>
    <row r="70" ht="15.05" customHeight="1"/>
    <row r="71" ht="15.05" customHeight="1"/>
    <row r="72" ht="15.05" customHeight="1"/>
    <row r="73" ht="15.05" customHeight="1"/>
    <row r="74" ht="15.05" customHeight="1"/>
    <row r="75" ht="15.05" customHeight="1"/>
    <row r="76" ht="15.05" customHeight="1"/>
    <row r="77" ht="15.05" customHeight="1"/>
    <row r="78" ht="15.05" customHeight="1"/>
    <row r="79" ht="15.05" customHeight="1"/>
    <row r="80" ht="15.05" customHeight="1"/>
    <row r="81" ht="15.05" customHeight="1"/>
    <row r="82" ht="15.05" customHeight="1"/>
    <row r="83" ht="15.05" customHeight="1"/>
    <row r="84" ht="15.05" customHeight="1"/>
    <row r="85" ht="15.05" customHeight="1"/>
    <row r="86" ht="15.05" customHeight="1"/>
    <row r="87" ht="15.05" customHeight="1"/>
    <row r="88" ht="15.05" customHeight="1"/>
    <row r="89" ht="15.05" customHeight="1"/>
    <row r="90" ht="15.05" customHeight="1"/>
    <row r="91" ht="15.05" customHeight="1"/>
    <row r="92" ht="15.05" customHeight="1"/>
    <row r="93" ht="15.05" customHeight="1"/>
    <row r="94" ht="15.05" customHeight="1"/>
    <row r="95" ht="15.05" customHeight="1"/>
    <row r="96" ht="15.05" customHeight="1"/>
    <row r="97" ht="15.05" customHeight="1"/>
    <row r="98" ht="15.05" customHeight="1"/>
    <row r="99" ht="15.05" customHeight="1"/>
    <row r="100" ht="15.05" customHeight="1"/>
    <row r="101" ht="15.05" customHeight="1"/>
    <row r="102" ht="15.05" customHeight="1"/>
    <row r="103" ht="15.05" customHeight="1"/>
    <row r="104" ht="15.05" customHeight="1"/>
    <row r="105" ht="15.05" customHeight="1"/>
    <row r="106" ht="15.05" customHeight="1"/>
    <row r="107" ht="15.05" customHeight="1"/>
    <row r="108" ht="15.05" customHeight="1"/>
    <row r="109" ht="15.05" customHeight="1"/>
    <row r="110" ht="15.05" customHeight="1"/>
    <row r="111" ht="15.05" customHeight="1"/>
    <row r="112" ht="15.05" customHeight="1"/>
    <row r="113" ht="15.05" customHeight="1"/>
    <row r="114" ht="15.05" customHeight="1"/>
    <row r="115" ht="15.05" customHeight="1"/>
    <row r="116" ht="15.05" customHeight="1"/>
    <row r="117" ht="15.05" customHeight="1"/>
    <row r="118" ht="15.05" customHeight="1"/>
    <row r="119" ht="15.05" customHeight="1"/>
    <row r="120" ht="15.05" customHeight="1"/>
    <row r="121" ht="15.05" customHeight="1"/>
    <row r="122" ht="15.05" customHeight="1"/>
    <row r="123" ht="15.05" customHeight="1"/>
    <row r="124" ht="15.05" customHeight="1"/>
    <row r="125" ht="15.05" customHeight="1"/>
    <row r="126" ht="15.05" customHeight="1"/>
    <row r="127" ht="15.05" customHeight="1"/>
    <row r="128" ht="15.05" customHeight="1"/>
    <row r="129" ht="15.05" customHeight="1"/>
    <row r="130" ht="15.05" customHeight="1"/>
    <row r="131" ht="15.05" customHeight="1"/>
    <row r="132" ht="15.05" customHeight="1"/>
    <row r="133" ht="15.05" customHeight="1"/>
    <row r="134" ht="15.05" customHeight="1"/>
    <row r="135" ht="15.05" customHeight="1"/>
    <row r="136" ht="15.05" customHeight="1"/>
    <row r="137" ht="15.05" customHeight="1"/>
    <row r="138" ht="15.05" customHeight="1"/>
    <row r="139" ht="15.05" customHeight="1"/>
    <row r="140" ht="15.05" customHeight="1"/>
    <row r="141" ht="15.05" customHeight="1"/>
    <row r="142" ht="15.05" customHeight="1"/>
    <row r="143" ht="15.05" customHeight="1"/>
    <row r="144" ht="15.05" customHeight="1"/>
    <row r="145" ht="15.05" customHeight="1"/>
    <row r="146" ht="15.05" customHeight="1"/>
    <row r="147" ht="15.05" customHeight="1"/>
    <row r="148" ht="15.05" customHeight="1"/>
    <row r="149" ht="15.05" customHeight="1"/>
    <row r="150" ht="15.05" customHeight="1"/>
    <row r="151" ht="15.05" customHeight="1"/>
    <row r="152" ht="15.05" customHeight="1"/>
    <row r="153" ht="15.05" customHeight="1"/>
    <row r="154" ht="15.05" customHeight="1"/>
    <row r="155" ht="15.05" customHeight="1"/>
    <row r="156" ht="15.05" customHeight="1"/>
    <row r="157" ht="15.05" customHeight="1"/>
    <row r="158" ht="15.05" customHeight="1"/>
    <row r="159" ht="15.05" customHeight="1"/>
    <row r="160" ht="15.05" customHeight="1"/>
    <row r="161" ht="15.05" customHeight="1"/>
    <row r="162" ht="15.05" customHeight="1"/>
    <row r="163" ht="15.05" customHeight="1"/>
    <row r="164" ht="15.05" customHeight="1"/>
    <row r="165" ht="15.05" customHeight="1"/>
    <row r="166" ht="15.05" customHeight="1"/>
    <row r="167" ht="15.05" customHeight="1"/>
    <row r="168" ht="15.05" customHeight="1"/>
    <row r="169" ht="15.05" customHeight="1"/>
    <row r="170" ht="15.05" customHeight="1"/>
    <row r="171" ht="15.05" customHeight="1"/>
    <row r="172" ht="15.05" customHeight="1"/>
    <row r="173" ht="15.05" customHeight="1"/>
    <row r="174" ht="15.05" customHeight="1"/>
    <row r="175" ht="15.05" customHeight="1"/>
    <row r="176" ht="15.05" customHeight="1"/>
    <row r="177" ht="15.05" customHeight="1"/>
    <row r="178" ht="15.05" customHeight="1"/>
    <row r="179" ht="15.05" customHeight="1"/>
    <row r="180" ht="15.05" customHeight="1"/>
    <row r="181" ht="15.05" customHeight="1"/>
    <row r="182" ht="15.05" customHeight="1"/>
    <row r="183" ht="15.05" customHeight="1"/>
    <row r="184" ht="15.05" customHeight="1"/>
    <row r="185" ht="15.05" customHeight="1"/>
    <row r="186" ht="15.05" customHeight="1"/>
    <row r="187" ht="15.05" customHeight="1"/>
    <row r="188" ht="15.05" customHeight="1"/>
    <row r="189" ht="15.05" customHeight="1"/>
    <row r="190" ht="15.05" customHeight="1"/>
    <row r="191" ht="15.05" customHeight="1"/>
    <row r="192" ht="15.05" customHeight="1"/>
    <row r="193" ht="15.05" customHeight="1"/>
    <row r="194" ht="15.05" customHeight="1"/>
    <row r="195" ht="15.05" customHeight="1"/>
    <row r="196" ht="15.05" customHeight="1"/>
    <row r="197" ht="15.05" customHeight="1"/>
    <row r="198" ht="15.05" customHeight="1"/>
    <row r="199" ht="15.05" customHeight="1"/>
    <row r="200" ht="15.05" customHeight="1"/>
    <row r="201" ht="15.05" customHeight="1"/>
    <row r="202" ht="15.05" customHeight="1"/>
    <row r="203" ht="15.05" customHeight="1"/>
    <row r="204" ht="15.05" customHeight="1"/>
    <row r="205" ht="15.05" customHeight="1"/>
    <row r="206" ht="15.05" customHeight="1"/>
    <row r="207" ht="15.05" customHeight="1"/>
    <row r="208" ht="15.05" customHeight="1"/>
    <row r="209" ht="15.05" customHeight="1"/>
    <row r="210" ht="15.05" customHeight="1"/>
    <row r="211" ht="15.05" customHeight="1"/>
    <row r="212" ht="15.05" customHeight="1"/>
    <row r="213" ht="15.05" customHeight="1"/>
    <row r="214" ht="15.05" customHeight="1"/>
    <row r="215" ht="15.05" customHeight="1"/>
    <row r="216" ht="15.05" customHeight="1"/>
    <row r="217" ht="15.05" customHeight="1"/>
    <row r="218" ht="15.05" customHeight="1"/>
    <row r="219" ht="15.05" customHeight="1"/>
    <row r="220" ht="15.05" customHeight="1"/>
    <row r="221" ht="15.05" customHeight="1"/>
    <row r="222" ht="15.05" customHeight="1"/>
    <row r="223" ht="15.05" customHeight="1"/>
    <row r="224" ht="15.05" customHeight="1"/>
    <row r="225" ht="15.05" customHeight="1"/>
    <row r="226" ht="15.05" customHeight="1"/>
    <row r="227" ht="15.05" customHeight="1"/>
    <row r="228" ht="15.05" customHeight="1"/>
    <row r="229" ht="15.05" customHeight="1"/>
    <row r="230" ht="15.05" customHeight="1"/>
    <row r="231" ht="15.05" customHeight="1"/>
    <row r="232" ht="15.05" customHeight="1"/>
    <row r="233" ht="15.05" customHeight="1"/>
    <row r="234" ht="15.05" customHeight="1"/>
    <row r="235" ht="15.05" customHeight="1"/>
    <row r="236" ht="15.05" customHeight="1"/>
    <row r="237" ht="15.05" customHeight="1"/>
    <row r="238" ht="15.05" customHeight="1"/>
    <row r="239" ht="15.05" customHeight="1"/>
    <row r="240" ht="15.05" customHeight="1"/>
    <row r="241" ht="15.05" customHeight="1"/>
    <row r="242" ht="15.05" customHeight="1"/>
    <row r="243" ht="15.05" customHeight="1"/>
    <row r="244" ht="15.05" customHeight="1"/>
    <row r="245" ht="15.05" customHeight="1"/>
    <row r="246" ht="15.05" customHeight="1"/>
    <row r="247" ht="15.05" customHeight="1"/>
    <row r="248" ht="15.05" customHeight="1"/>
    <row r="249" ht="15.05" customHeight="1"/>
    <row r="250" ht="15.05" customHeight="1"/>
    <row r="251" ht="15.05" customHeight="1"/>
    <row r="252" ht="15.05" customHeight="1"/>
    <row r="253" ht="15.05" customHeight="1"/>
    <row r="254" ht="15.05" customHeight="1"/>
    <row r="255" ht="15.05" customHeight="1"/>
    <row r="256" ht="15.05" customHeight="1"/>
    <row r="257" ht="15.05" customHeight="1"/>
    <row r="258" ht="15.05" customHeight="1"/>
    <row r="259" ht="15.05" customHeight="1"/>
    <row r="260" ht="15.05" customHeight="1"/>
    <row r="261" ht="15.05" customHeight="1"/>
    <row r="262" ht="15.05" customHeight="1"/>
    <row r="263" ht="15.05" customHeight="1"/>
    <row r="264" ht="15.05" customHeight="1"/>
    <row r="265" ht="15.05" customHeight="1"/>
    <row r="266" ht="15.05" customHeight="1"/>
    <row r="267" ht="15.05" customHeight="1"/>
    <row r="268" ht="15.05" customHeight="1"/>
    <row r="269" ht="15.05" customHeight="1"/>
    <row r="270" ht="15.05" customHeight="1"/>
    <row r="271" ht="15.05" customHeight="1"/>
    <row r="272" ht="15.05" customHeight="1"/>
    <row r="273" ht="15.05" customHeight="1"/>
    <row r="274" ht="15.05" customHeight="1"/>
    <row r="275" ht="15.05" customHeight="1"/>
    <row r="276" ht="15.05" customHeight="1"/>
    <row r="277" ht="15.05" customHeight="1"/>
    <row r="278" ht="15.05" customHeight="1"/>
    <row r="279" ht="15.05" customHeight="1"/>
    <row r="280" ht="15.05" customHeight="1"/>
    <row r="281" ht="15.05" customHeight="1"/>
    <row r="282" ht="15.05" customHeight="1"/>
    <row r="283" ht="15.05" customHeight="1"/>
    <row r="284" ht="15.05" customHeight="1"/>
    <row r="285" ht="15.05" customHeight="1"/>
    <row r="286" ht="15.05" customHeight="1"/>
    <row r="287" ht="15.05" customHeight="1"/>
    <row r="288" ht="15.05" customHeight="1"/>
    <row r="289" ht="15.05" customHeight="1"/>
    <row r="290" ht="15.05" customHeight="1"/>
    <row r="291" ht="15.05" customHeight="1"/>
    <row r="292" ht="15.05" customHeight="1"/>
    <row r="293" ht="15.05" customHeight="1"/>
    <row r="294" ht="15.05" customHeight="1"/>
    <row r="295" ht="15.05" customHeight="1"/>
    <row r="296" ht="15.05" customHeight="1"/>
    <row r="297" ht="15.05" customHeight="1"/>
    <row r="298" ht="15.05" customHeight="1"/>
    <row r="299" ht="15.05" customHeight="1"/>
    <row r="300" ht="15.05" customHeight="1"/>
    <row r="301" ht="15.05" customHeight="1"/>
    <row r="302" ht="15.05" customHeight="1"/>
    <row r="303" ht="15.05" customHeight="1"/>
    <row r="304" ht="15.05" customHeight="1"/>
    <row r="305" ht="15.05" customHeight="1"/>
    <row r="306" ht="15.05" customHeight="1"/>
    <row r="307" ht="15.05" customHeight="1"/>
    <row r="308" ht="15.05" customHeight="1"/>
    <row r="309" ht="15.05" customHeight="1"/>
    <row r="310" ht="15.05" customHeight="1"/>
    <row r="311" ht="15.05" customHeight="1"/>
    <row r="312" ht="15.05" customHeight="1"/>
    <row r="313" ht="15.05" customHeight="1"/>
    <row r="314" ht="15.05" customHeight="1"/>
    <row r="315" ht="15.05" customHeight="1"/>
    <row r="316" ht="15.05" customHeight="1"/>
    <row r="317" ht="15.05" customHeight="1"/>
    <row r="318" ht="15.05" customHeight="1"/>
    <row r="319" ht="15.05" customHeight="1"/>
    <row r="320" ht="15.05" customHeight="1"/>
    <row r="321" ht="15.05" customHeight="1"/>
    <row r="322" ht="15.05" customHeight="1"/>
    <row r="323" ht="15.05" customHeight="1"/>
    <row r="324" ht="15.05" customHeight="1"/>
    <row r="325" ht="15.05" customHeight="1"/>
    <row r="326" ht="15.05" customHeight="1"/>
    <row r="327" ht="15.05" customHeight="1"/>
    <row r="328" ht="15.05" customHeight="1"/>
    <row r="329" ht="15.05" customHeight="1"/>
    <row r="330" ht="15.05" customHeight="1"/>
    <row r="331" ht="15.05" customHeight="1"/>
    <row r="332" ht="15.05" customHeight="1"/>
    <row r="333" ht="15.05" customHeight="1"/>
    <row r="334" ht="15.05" customHeight="1"/>
    <row r="335" ht="15.05" customHeight="1"/>
    <row r="336" ht="15.05" customHeight="1"/>
    <row r="337" ht="15.05" customHeight="1"/>
    <row r="338" ht="15.05" customHeight="1"/>
    <row r="339" ht="15.05" customHeight="1"/>
    <row r="340" ht="15.05" customHeight="1"/>
    <row r="341" ht="15.05" customHeight="1"/>
    <row r="342" ht="15.05" customHeight="1"/>
    <row r="343" ht="15.05" customHeight="1"/>
    <row r="344" ht="15.05" customHeight="1"/>
    <row r="345" ht="15.05" customHeight="1"/>
    <row r="346" ht="15.05" customHeight="1"/>
    <row r="347" ht="15.05" customHeight="1"/>
    <row r="348" ht="15.05" customHeight="1"/>
    <row r="349" ht="15.05" customHeight="1"/>
    <row r="350" ht="15.05" customHeight="1"/>
    <row r="351" ht="15.05" customHeight="1"/>
    <row r="352" ht="15.05" customHeight="1"/>
    <row r="353" ht="15.05" customHeight="1"/>
    <row r="354" ht="15.05" customHeight="1"/>
    <row r="355" ht="15.05" customHeight="1"/>
    <row r="356" ht="15.05" customHeight="1"/>
    <row r="357" ht="15.05" customHeight="1"/>
    <row r="358" ht="15.05" customHeight="1"/>
    <row r="359" ht="15.05" customHeight="1"/>
    <row r="360" ht="15.05" customHeight="1"/>
    <row r="361" ht="15.05" customHeight="1"/>
    <row r="362" ht="15.05" customHeight="1"/>
    <row r="363" ht="15.05" customHeight="1"/>
    <row r="364" ht="15.05" customHeight="1"/>
    <row r="365" ht="15.05" customHeight="1"/>
    <row r="366" ht="15.05" customHeight="1"/>
    <row r="367" ht="15.05" customHeight="1"/>
    <row r="368" ht="15.05" customHeight="1"/>
    <row r="369" ht="15.05" customHeight="1"/>
    <row r="370" ht="15.05" customHeight="1"/>
    <row r="371" ht="15.05" customHeight="1"/>
    <row r="372" ht="15.05" customHeight="1"/>
    <row r="373" ht="15.05" customHeight="1"/>
    <row r="374" ht="15.05" customHeight="1"/>
    <row r="375" ht="15.05" customHeight="1"/>
    <row r="376" ht="15.05" customHeight="1"/>
    <row r="377" ht="15.05" customHeight="1"/>
    <row r="378" ht="15.05" customHeight="1"/>
    <row r="379" ht="15.05" customHeight="1"/>
    <row r="380" ht="15.05" customHeight="1"/>
    <row r="381" ht="15.05" customHeight="1"/>
    <row r="382" ht="15.05" customHeight="1"/>
    <row r="383" ht="15.05" customHeight="1"/>
    <row r="384" ht="15.05" customHeight="1"/>
    <row r="385" ht="15.05" customHeight="1"/>
    <row r="386" ht="15.05" customHeight="1"/>
    <row r="387" ht="15.05" customHeight="1"/>
    <row r="388" ht="15.05" customHeight="1"/>
    <row r="389" ht="15.05" customHeight="1"/>
    <row r="390" ht="15.05" customHeight="1"/>
    <row r="391" ht="15.05" customHeight="1"/>
    <row r="392" ht="15.05" customHeight="1"/>
    <row r="393" ht="15.05" customHeight="1"/>
    <row r="394" ht="15.05" customHeight="1"/>
    <row r="395" ht="15.05" customHeight="1"/>
    <row r="396" ht="15.05" customHeight="1"/>
    <row r="397" ht="15.05" customHeight="1"/>
    <row r="398" ht="15.05" customHeight="1"/>
    <row r="399" ht="15.05" customHeight="1"/>
    <row r="400" ht="15.05" customHeight="1"/>
    <row r="401" ht="15.05" customHeight="1"/>
    <row r="402" ht="15.05" customHeight="1"/>
    <row r="403" ht="15.05" customHeight="1"/>
    <row r="404" ht="15.05" customHeight="1"/>
    <row r="405" ht="15.05" customHeight="1"/>
    <row r="406" ht="15.05" customHeight="1"/>
    <row r="407" ht="15.05" customHeight="1"/>
    <row r="408" ht="15.05" customHeight="1"/>
    <row r="409" ht="15.05" customHeight="1"/>
    <row r="410" ht="15.05" customHeight="1"/>
    <row r="411" ht="15.05" customHeight="1"/>
    <row r="412" ht="15.05" customHeight="1"/>
    <row r="413" ht="15.05" customHeight="1"/>
    <row r="414" ht="15.05" customHeight="1"/>
    <row r="415" ht="15.05" customHeight="1"/>
    <row r="416" ht="15.05" customHeight="1"/>
    <row r="417" ht="15.05" customHeight="1"/>
    <row r="418" ht="15.05" customHeight="1"/>
    <row r="419" ht="15.05" customHeight="1"/>
    <row r="420" ht="15.05" customHeight="1"/>
    <row r="421" ht="15.05" customHeight="1"/>
    <row r="422" ht="15.05" customHeight="1"/>
    <row r="423" ht="15.05" customHeight="1"/>
    <row r="424" ht="15.05" customHeight="1"/>
  </sheetData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131"/>
  </cols>
  <sheetData>
    <row r="1" spans="1:1">
      <c r="A1" s="251"/>
    </row>
  </sheetData>
  <phoneticPr fontId="8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163"/>
  <sheetViews>
    <sheetView showGridLines="0" zoomScaleNormal="100" workbookViewId="0"/>
  </sheetViews>
  <sheetFormatPr defaultRowHeight="11.8"/>
  <sheetData>
    <row r="1" spans="1:4">
      <c r="A1" t="s">
        <v>1023</v>
      </c>
      <c r="B1" t="s">
        <v>520</v>
      </c>
      <c r="C1" t="s">
        <v>521</v>
      </c>
      <c r="D1" t="s">
        <v>1022</v>
      </c>
    </row>
    <row r="2" spans="1:4">
      <c r="A2">
        <v>1</v>
      </c>
      <c r="B2" t="s">
        <v>698</v>
      </c>
      <c r="C2" t="s">
        <v>698</v>
      </c>
      <c r="D2" t="s">
        <v>699</v>
      </c>
    </row>
    <row r="3" spans="1:4">
      <c r="A3">
        <v>2</v>
      </c>
      <c r="B3" t="s">
        <v>700</v>
      </c>
      <c r="C3" t="s">
        <v>702</v>
      </c>
      <c r="D3" t="s">
        <v>703</v>
      </c>
    </row>
    <row r="4" spans="1:4">
      <c r="A4">
        <v>3</v>
      </c>
      <c r="B4" t="s">
        <v>700</v>
      </c>
      <c r="C4" t="s">
        <v>704</v>
      </c>
      <c r="D4" t="s">
        <v>705</v>
      </c>
    </row>
    <row r="5" spans="1:4">
      <c r="A5">
        <v>4</v>
      </c>
      <c r="B5" t="s">
        <v>700</v>
      </c>
      <c r="C5" t="s">
        <v>700</v>
      </c>
      <c r="D5" t="s">
        <v>701</v>
      </c>
    </row>
    <row r="6" spans="1:4">
      <c r="A6">
        <v>5</v>
      </c>
      <c r="B6" t="s">
        <v>700</v>
      </c>
      <c r="C6" t="s">
        <v>706</v>
      </c>
      <c r="D6" t="s">
        <v>707</v>
      </c>
    </row>
    <row r="7" spans="1:4">
      <c r="A7">
        <v>6</v>
      </c>
      <c r="B7" t="s">
        <v>700</v>
      </c>
      <c r="C7" t="s">
        <v>708</v>
      </c>
      <c r="D7" t="s">
        <v>709</v>
      </c>
    </row>
    <row r="8" spans="1:4">
      <c r="A8">
        <v>7</v>
      </c>
      <c r="B8" t="s">
        <v>700</v>
      </c>
      <c r="C8" t="s">
        <v>710</v>
      </c>
      <c r="D8" t="s">
        <v>711</v>
      </c>
    </row>
    <row r="9" spans="1:4">
      <c r="A9">
        <v>8</v>
      </c>
      <c r="B9" t="s">
        <v>700</v>
      </c>
      <c r="C9" t="s">
        <v>712</v>
      </c>
      <c r="D9" t="s">
        <v>713</v>
      </c>
    </row>
    <row r="10" spans="1:4">
      <c r="A10">
        <v>9</v>
      </c>
      <c r="B10" t="s">
        <v>700</v>
      </c>
      <c r="C10" t="s">
        <v>714</v>
      </c>
      <c r="D10" t="s">
        <v>715</v>
      </c>
    </row>
    <row r="11" spans="1:4">
      <c r="A11">
        <v>10</v>
      </c>
      <c r="B11" t="s">
        <v>700</v>
      </c>
      <c r="C11" t="s">
        <v>716</v>
      </c>
      <c r="D11" t="s">
        <v>717</v>
      </c>
    </row>
    <row r="12" spans="1:4">
      <c r="A12">
        <v>11</v>
      </c>
      <c r="B12" t="s">
        <v>700</v>
      </c>
      <c r="C12" t="s">
        <v>718</v>
      </c>
      <c r="D12" t="s">
        <v>719</v>
      </c>
    </row>
    <row r="13" spans="1:4">
      <c r="A13">
        <v>12</v>
      </c>
      <c r="B13" t="s">
        <v>700</v>
      </c>
      <c r="C13" t="s">
        <v>720</v>
      </c>
      <c r="D13" t="s">
        <v>721</v>
      </c>
    </row>
    <row r="14" spans="1:4">
      <c r="A14">
        <v>13</v>
      </c>
      <c r="B14" t="s">
        <v>700</v>
      </c>
      <c r="C14" t="s">
        <v>722</v>
      </c>
      <c r="D14" t="s">
        <v>723</v>
      </c>
    </row>
    <row r="15" spans="1:4">
      <c r="A15">
        <v>14</v>
      </c>
      <c r="B15" t="s">
        <v>700</v>
      </c>
      <c r="C15" t="s">
        <v>724</v>
      </c>
      <c r="D15" t="s">
        <v>725</v>
      </c>
    </row>
    <row r="16" spans="1:4">
      <c r="A16">
        <v>15</v>
      </c>
      <c r="B16" t="s">
        <v>700</v>
      </c>
      <c r="C16" t="s">
        <v>726</v>
      </c>
      <c r="D16" t="s">
        <v>727</v>
      </c>
    </row>
    <row r="17" spans="1:4">
      <c r="A17">
        <v>16</v>
      </c>
      <c r="B17" t="s">
        <v>700</v>
      </c>
      <c r="C17" t="s">
        <v>728</v>
      </c>
      <c r="D17" t="s">
        <v>729</v>
      </c>
    </row>
    <row r="18" spans="1:4">
      <c r="A18">
        <v>17</v>
      </c>
      <c r="B18" t="s">
        <v>700</v>
      </c>
      <c r="C18" t="s">
        <v>730</v>
      </c>
      <c r="D18" t="s">
        <v>731</v>
      </c>
    </row>
    <row r="19" spans="1:4">
      <c r="A19">
        <v>18</v>
      </c>
      <c r="B19" t="s">
        <v>700</v>
      </c>
      <c r="C19" t="s">
        <v>732</v>
      </c>
      <c r="D19" t="s">
        <v>733</v>
      </c>
    </row>
    <row r="20" spans="1:4">
      <c r="A20">
        <v>19</v>
      </c>
      <c r="B20" t="s">
        <v>700</v>
      </c>
      <c r="C20" t="s">
        <v>734</v>
      </c>
      <c r="D20" t="s">
        <v>735</v>
      </c>
    </row>
    <row r="21" spans="1:4">
      <c r="A21">
        <v>20</v>
      </c>
      <c r="B21" t="s">
        <v>700</v>
      </c>
      <c r="C21" t="s">
        <v>736</v>
      </c>
      <c r="D21" t="s">
        <v>737</v>
      </c>
    </row>
    <row r="22" spans="1:4">
      <c r="A22">
        <v>21</v>
      </c>
      <c r="B22" t="s">
        <v>700</v>
      </c>
      <c r="C22" t="s">
        <v>738</v>
      </c>
      <c r="D22" t="s">
        <v>739</v>
      </c>
    </row>
    <row r="23" spans="1:4">
      <c r="A23">
        <v>22</v>
      </c>
      <c r="B23" t="s">
        <v>700</v>
      </c>
      <c r="C23" t="s">
        <v>740</v>
      </c>
      <c r="D23" t="s">
        <v>741</v>
      </c>
    </row>
    <row r="24" spans="1:4">
      <c r="A24">
        <v>23</v>
      </c>
      <c r="B24" t="s">
        <v>700</v>
      </c>
      <c r="C24" t="s">
        <v>742</v>
      </c>
      <c r="D24" t="s">
        <v>743</v>
      </c>
    </row>
    <row r="25" spans="1:4">
      <c r="A25">
        <v>24</v>
      </c>
      <c r="B25" t="s">
        <v>744</v>
      </c>
      <c r="C25" t="s">
        <v>744</v>
      </c>
      <c r="D25" t="s">
        <v>745</v>
      </c>
    </row>
    <row r="26" spans="1:4">
      <c r="A26">
        <v>25</v>
      </c>
      <c r="B26" t="s">
        <v>746</v>
      </c>
      <c r="C26" t="s">
        <v>746</v>
      </c>
      <c r="D26" t="s">
        <v>747</v>
      </c>
    </row>
    <row r="27" spans="1:4">
      <c r="A27">
        <v>26</v>
      </c>
      <c r="B27" t="s">
        <v>748</v>
      </c>
      <c r="C27" t="s">
        <v>748</v>
      </c>
      <c r="D27" t="s">
        <v>749</v>
      </c>
    </row>
    <row r="28" spans="1:4">
      <c r="A28">
        <v>27</v>
      </c>
      <c r="B28" t="s">
        <v>750</v>
      </c>
      <c r="C28" t="s">
        <v>750</v>
      </c>
      <c r="D28" t="s">
        <v>751</v>
      </c>
    </row>
    <row r="29" spans="1:4">
      <c r="A29">
        <v>28</v>
      </c>
      <c r="B29" t="s">
        <v>752</v>
      </c>
      <c r="C29" t="s">
        <v>752</v>
      </c>
      <c r="D29" t="s">
        <v>753</v>
      </c>
    </row>
    <row r="30" spans="1:4">
      <c r="A30">
        <v>29</v>
      </c>
      <c r="B30" t="s">
        <v>754</v>
      </c>
      <c r="C30" t="s">
        <v>756</v>
      </c>
      <c r="D30" t="s">
        <v>757</v>
      </c>
    </row>
    <row r="31" spans="1:4">
      <c r="A31">
        <v>30</v>
      </c>
      <c r="B31" t="s">
        <v>754</v>
      </c>
      <c r="C31" t="s">
        <v>758</v>
      </c>
      <c r="D31" t="s">
        <v>759</v>
      </c>
    </row>
    <row r="32" spans="1:4">
      <c r="A32">
        <v>31</v>
      </c>
      <c r="B32" t="s">
        <v>754</v>
      </c>
      <c r="C32" t="s">
        <v>760</v>
      </c>
      <c r="D32" t="s">
        <v>761</v>
      </c>
    </row>
    <row r="33" spans="1:4">
      <c r="A33">
        <v>32</v>
      </c>
      <c r="B33" t="s">
        <v>754</v>
      </c>
      <c r="C33" t="s">
        <v>762</v>
      </c>
      <c r="D33" t="s">
        <v>763</v>
      </c>
    </row>
    <row r="34" spans="1:4">
      <c r="A34">
        <v>33</v>
      </c>
      <c r="B34" t="s">
        <v>754</v>
      </c>
      <c r="C34" t="s">
        <v>754</v>
      </c>
      <c r="D34" t="s">
        <v>755</v>
      </c>
    </row>
    <row r="35" spans="1:4">
      <c r="A35">
        <v>34</v>
      </c>
      <c r="B35" t="s">
        <v>754</v>
      </c>
      <c r="C35" t="s">
        <v>764</v>
      </c>
      <c r="D35" t="s">
        <v>765</v>
      </c>
    </row>
    <row r="36" spans="1:4">
      <c r="A36">
        <v>35</v>
      </c>
      <c r="B36" t="s">
        <v>754</v>
      </c>
      <c r="C36" t="s">
        <v>766</v>
      </c>
      <c r="D36" t="s">
        <v>767</v>
      </c>
    </row>
    <row r="37" spans="1:4">
      <c r="A37">
        <v>36</v>
      </c>
      <c r="B37" t="s">
        <v>754</v>
      </c>
      <c r="C37" t="s">
        <v>768</v>
      </c>
      <c r="D37" t="s">
        <v>769</v>
      </c>
    </row>
    <row r="38" spans="1:4">
      <c r="A38">
        <v>37</v>
      </c>
      <c r="B38" t="s">
        <v>754</v>
      </c>
      <c r="C38" t="s">
        <v>770</v>
      </c>
      <c r="D38" t="s">
        <v>771</v>
      </c>
    </row>
    <row r="39" spans="1:4">
      <c r="A39">
        <v>38</v>
      </c>
      <c r="B39" t="s">
        <v>772</v>
      </c>
      <c r="C39" t="s">
        <v>772</v>
      </c>
      <c r="D39" t="s">
        <v>773</v>
      </c>
    </row>
    <row r="40" spans="1:4">
      <c r="A40">
        <v>39</v>
      </c>
      <c r="B40" t="s">
        <v>774</v>
      </c>
      <c r="C40" t="s">
        <v>774</v>
      </c>
      <c r="D40" t="s">
        <v>775</v>
      </c>
    </row>
    <row r="41" spans="1:4">
      <c r="A41">
        <v>40</v>
      </c>
      <c r="B41" t="s">
        <v>776</v>
      </c>
      <c r="C41" t="s">
        <v>776</v>
      </c>
      <c r="D41" t="s">
        <v>777</v>
      </c>
    </row>
    <row r="42" spans="1:4">
      <c r="A42">
        <v>41</v>
      </c>
      <c r="B42" t="s">
        <v>776</v>
      </c>
      <c r="C42" t="s">
        <v>778</v>
      </c>
      <c r="D42" t="s">
        <v>779</v>
      </c>
    </row>
    <row r="43" spans="1:4">
      <c r="A43">
        <v>42</v>
      </c>
      <c r="B43" t="s">
        <v>776</v>
      </c>
      <c r="C43" t="s">
        <v>780</v>
      </c>
      <c r="D43" t="s">
        <v>781</v>
      </c>
    </row>
    <row r="44" spans="1:4">
      <c r="A44">
        <v>43</v>
      </c>
      <c r="B44" t="s">
        <v>776</v>
      </c>
      <c r="C44" t="s">
        <v>782</v>
      </c>
      <c r="D44" t="s">
        <v>783</v>
      </c>
    </row>
    <row r="45" spans="1:4">
      <c r="A45">
        <v>44</v>
      </c>
      <c r="B45" t="s">
        <v>776</v>
      </c>
      <c r="C45" t="s">
        <v>784</v>
      </c>
      <c r="D45" t="s">
        <v>785</v>
      </c>
    </row>
    <row r="46" spans="1:4">
      <c r="A46">
        <v>45</v>
      </c>
      <c r="B46" t="s">
        <v>786</v>
      </c>
      <c r="C46" t="s">
        <v>788</v>
      </c>
      <c r="D46" t="s">
        <v>789</v>
      </c>
    </row>
    <row r="47" spans="1:4">
      <c r="A47">
        <v>46</v>
      </c>
      <c r="B47" t="s">
        <v>786</v>
      </c>
      <c r="C47" t="s">
        <v>790</v>
      </c>
      <c r="D47" t="s">
        <v>791</v>
      </c>
    </row>
    <row r="48" spans="1:4">
      <c r="A48">
        <v>47</v>
      </c>
      <c r="B48" t="s">
        <v>786</v>
      </c>
      <c r="C48" t="s">
        <v>792</v>
      </c>
      <c r="D48" t="s">
        <v>793</v>
      </c>
    </row>
    <row r="49" spans="1:4">
      <c r="A49">
        <v>48</v>
      </c>
      <c r="B49" t="s">
        <v>786</v>
      </c>
      <c r="C49" t="s">
        <v>786</v>
      </c>
      <c r="D49" t="s">
        <v>787</v>
      </c>
    </row>
    <row r="50" spans="1:4">
      <c r="A50">
        <v>49</v>
      </c>
      <c r="B50" t="s">
        <v>786</v>
      </c>
      <c r="C50" t="s">
        <v>794</v>
      </c>
      <c r="D50" t="s">
        <v>795</v>
      </c>
    </row>
    <row r="51" spans="1:4">
      <c r="A51">
        <v>50</v>
      </c>
      <c r="B51" t="s">
        <v>786</v>
      </c>
      <c r="C51" t="s">
        <v>796</v>
      </c>
      <c r="D51" t="s">
        <v>797</v>
      </c>
    </row>
    <row r="52" spans="1:4">
      <c r="A52">
        <v>51</v>
      </c>
      <c r="B52" t="s">
        <v>786</v>
      </c>
      <c r="C52" t="s">
        <v>798</v>
      </c>
      <c r="D52" t="s">
        <v>799</v>
      </c>
    </row>
    <row r="53" spans="1:4">
      <c r="A53">
        <v>52</v>
      </c>
      <c r="B53" t="s">
        <v>786</v>
      </c>
      <c r="C53" t="s">
        <v>800</v>
      </c>
      <c r="D53" t="s">
        <v>801</v>
      </c>
    </row>
    <row r="54" spans="1:4">
      <c r="A54">
        <v>53</v>
      </c>
      <c r="B54" t="s">
        <v>802</v>
      </c>
      <c r="C54" t="s">
        <v>804</v>
      </c>
      <c r="D54" t="s">
        <v>805</v>
      </c>
    </row>
    <row r="55" spans="1:4">
      <c r="A55">
        <v>54</v>
      </c>
      <c r="B55" t="s">
        <v>802</v>
      </c>
      <c r="C55" t="s">
        <v>802</v>
      </c>
      <c r="D55" t="s">
        <v>803</v>
      </c>
    </row>
    <row r="56" spans="1:4">
      <c r="A56">
        <v>55</v>
      </c>
      <c r="B56" t="s">
        <v>802</v>
      </c>
      <c r="C56" t="s">
        <v>806</v>
      </c>
      <c r="D56" t="s">
        <v>807</v>
      </c>
    </row>
    <row r="57" spans="1:4">
      <c r="A57">
        <v>56</v>
      </c>
      <c r="B57" t="s">
        <v>802</v>
      </c>
      <c r="C57" t="s">
        <v>808</v>
      </c>
      <c r="D57" t="s">
        <v>809</v>
      </c>
    </row>
    <row r="58" spans="1:4">
      <c r="A58">
        <v>57</v>
      </c>
      <c r="B58" t="s">
        <v>802</v>
      </c>
      <c r="C58" t="s">
        <v>810</v>
      </c>
      <c r="D58" t="s">
        <v>811</v>
      </c>
    </row>
    <row r="59" spans="1:4">
      <c r="A59">
        <v>58</v>
      </c>
      <c r="B59" t="s">
        <v>812</v>
      </c>
      <c r="C59" t="s">
        <v>814</v>
      </c>
      <c r="D59" t="s">
        <v>815</v>
      </c>
    </row>
    <row r="60" spans="1:4">
      <c r="A60">
        <v>59</v>
      </c>
      <c r="B60" t="s">
        <v>812</v>
      </c>
      <c r="C60" t="s">
        <v>816</v>
      </c>
      <c r="D60" t="s">
        <v>817</v>
      </c>
    </row>
    <row r="61" spans="1:4">
      <c r="A61">
        <v>60</v>
      </c>
      <c r="B61" t="s">
        <v>812</v>
      </c>
      <c r="C61" t="s">
        <v>812</v>
      </c>
      <c r="D61" t="s">
        <v>813</v>
      </c>
    </row>
    <row r="62" spans="1:4">
      <c r="A62">
        <v>61</v>
      </c>
      <c r="B62" t="s">
        <v>812</v>
      </c>
      <c r="C62" t="s">
        <v>818</v>
      </c>
      <c r="D62" t="s">
        <v>819</v>
      </c>
    </row>
    <row r="63" spans="1:4">
      <c r="A63">
        <v>62</v>
      </c>
      <c r="B63" t="s">
        <v>812</v>
      </c>
      <c r="C63" t="s">
        <v>820</v>
      </c>
      <c r="D63" t="s">
        <v>821</v>
      </c>
    </row>
    <row r="64" spans="1:4">
      <c r="A64">
        <v>63</v>
      </c>
      <c r="B64" t="s">
        <v>812</v>
      </c>
      <c r="C64" t="s">
        <v>822</v>
      </c>
      <c r="D64" t="s">
        <v>823</v>
      </c>
    </row>
    <row r="65" spans="1:4">
      <c r="A65">
        <v>64</v>
      </c>
      <c r="B65" t="s">
        <v>812</v>
      </c>
      <c r="C65" t="s">
        <v>824</v>
      </c>
      <c r="D65" t="s">
        <v>825</v>
      </c>
    </row>
    <row r="66" spans="1:4">
      <c r="A66">
        <v>65</v>
      </c>
      <c r="B66" t="s">
        <v>812</v>
      </c>
      <c r="C66" t="s">
        <v>826</v>
      </c>
      <c r="D66" t="s">
        <v>827</v>
      </c>
    </row>
    <row r="67" spans="1:4">
      <c r="A67">
        <v>66</v>
      </c>
      <c r="B67" t="s">
        <v>828</v>
      </c>
      <c r="C67" t="s">
        <v>830</v>
      </c>
      <c r="D67" t="s">
        <v>831</v>
      </c>
    </row>
    <row r="68" spans="1:4">
      <c r="A68">
        <v>67</v>
      </c>
      <c r="B68" t="s">
        <v>828</v>
      </c>
      <c r="C68" t="s">
        <v>832</v>
      </c>
      <c r="D68" t="s">
        <v>833</v>
      </c>
    </row>
    <row r="69" spans="1:4">
      <c r="A69">
        <v>68</v>
      </c>
      <c r="B69" t="s">
        <v>828</v>
      </c>
      <c r="C69" t="s">
        <v>834</v>
      </c>
      <c r="D69" t="s">
        <v>835</v>
      </c>
    </row>
    <row r="70" spans="1:4">
      <c r="A70">
        <v>69</v>
      </c>
      <c r="B70" t="s">
        <v>828</v>
      </c>
      <c r="C70" t="s">
        <v>836</v>
      </c>
      <c r="D70" t="s">
        <v>837</v>
      </c>
    </row>
    <row r="71" spans="1:4">
      <c r="A71">
        <v>70</v>
      </c>
      <c r="B71" t="s">
        <v>828</v>
      </c>
      <c r="C71" t="s">
        <v>838</v>
      </c>
      <c r="D71" t="s">
        <v>839</v>
      </c>
    </row>
    <row r="72" spans="1:4">
      <c r="A72">
        <v>71</v>
      </c>
      <c r="B72" t="s">
        <v>828</v>
      </c>
      <c r="C72" t="s">
        <v>840</v>
      </c>
      <c r="D72" t="s">
        <v>841</v>
      </c>
    </row>
    <row r="73" spans="1:4">
      <c r="A73">
        <v>72</v>
      </c>
      <c r="B73" t="s">
        <v>828</v>
      </c>
      <c r="C73" t="s">
        <v>842</v>
      </c>
      <c r="D73" t="s">
        <v>843</v>
      </c>
    </row>
    <row r="74" spans="1:4">
      <c r="A74">
        <v>73</v>
      </c>
      <c r="B74" t="s">
        <v>828</v>
      </c>
      <c r="C74" t="s">
        <v>828</v>
      </c>
      <c r="D74" t="s">
        <v>829</v>
      </c>
    </row>
    <row r="75" spans="1:4">
      <c r="A75">
        <v>74</v>
      </c>
      <c r="B75" t="s">
        <v>828</v>
      </c>
      <c r="C75" t="s">
        <v>844</v>
      </c>
      <c r="D75" t="s">
        <v>845</v>
      </c>
    </row>
    <row r="76" spans="1:4">
      <c r="A76">
        <v>75</v>
      </c>
      <c r="B76" t="s">
        <v>828</v>
      </c>
      <c r="C76" t="s">
        <v>846</v>
      </c>
      <c r="D76" t="s">
        <v>847</v>
      </c>
    </row>
    <row r="77" spans="1:4">
      <c r="A77">
        <v>76</v>
      </c>
      <c r="B77" t="s">
        <v>828</v>
      </c>
      <c r="C77" t="s">
        <v>848</v>
      </c>
      <c r="D77" t="s">
        <v>849</v>
      </c>
    </row>
    <row r="78" spans="1:4">
      <c r="A78">
        <v>77</v>
      </c>
      <c r="B78" t="s">
        <v>828</v>
      </c>
      <c r="C78" t="s">
        <v>850</v>
      </c>
      <c r="D78" t="s">
        <v>851</v>
      </c>
    </row>
    <row r="79" spans="1:4">
      <c r="A79">
        <v>78</v>
      </c>
      <c r="B79" t="s">
        <v>828</v>
      </c>
      <c r="C79" t="s">
        <v>852</v>
      </c>
      <c r="D79" t="s">
        <v>853</v>
      </c>
    </row>
    <row r="80" spans="1:4">
      <c r="A80">
        <v>79</v>
      </c>
      <c r="B80" t="s">
        <v>854</v>
      </c>
      <c r="C80" t="s">
        <v>854</v>
      </c>
      <c r="D80" t="s">
        <v>855</v>
      </c>
    </row>
    <row r="81" spans="1:4">
      <c r="A81">
        <v>80</v>
      </c>
      <c r="B81" t="s">
        <v>856</v>
      </c>
      <c r="C81" t="s">
        <v>856</v>
      </c>
      <c r="D81" t="s">
        <v>857</v>
      </c>
    </row>
    <row r="82" spans="1:4">
      <c r="A82">
        <v>81</v>
      </c>
      <c r="B82" t="s">
        <v>858</v>
      </c>
      <c r="C82" t="s">
        <v>860</v>
      </c>
      <c r="D82" t="s">
        <v>861</v>
      </c>
    </row>
    <row r="83" spans="1:4">
      <c r="A83">
        <v>82</v>
      </c>
      <c r="B83" t="s">
        <v>858</v>
      </c>
      <c r="C83" t="s">
        <v>858</v>
      </c>
      <c r="D83" t="s">
        <v>859</v>
      </c>
    </row>
    <row r="84" spans="1:4">
      <c r="A84">
        <v>83</v>
      </c>
      <c r="B84" t="s">
        <v>858</v>
      </c>
      <c r="C84" t="s">
        <v>862</v>
      </c>
      <c r="D84" t="s">
        <v>863</v>
      </c>
    </row>
    <row r="85" spans="1:4">
      <c r="A85">
        <v>84</v>
      </c>
      <c r="B85" t="s">
        <v>858</v>
      </c>
      <c r="C85" t="s">
        <v>864</v>
      </c>
      <c r="D85" t="s">
        <v>865</v>
      </c>
    </row>
    <row r="86" spans="1:4">
      <c r="A86">
        <v>85</v>
      </c>
      <c r="B86" t="s">
        <v>866</v>
      </c>
      <c r="C86" t="s">
        <v>868</v>
      </c>
      <c r="D86" t="s">
        <v>869</v>
      </c>
    </row>
    <row r="87" spans="1:4">
      <c r="A87">
        <v>86</v>
      </c>
      <c r="B87" t="s">
        <v>866</v>
      </c>
      <c r="C87" t="s">
        <v>870</v>
      </c>
      <c r="D87" t="s">
        <v>871</v>
      </c>
    </row>
    <row r="88" spans="1:4">
      <c r="A88">
        <v>87</v>
      </c>
      <c r="B88" t="s">
        <v>866</v>
      </c>
      <c r="C88" t="s">
        <v>872</v>
      </c>
      <c r="D88" t="s">
        <v>873</v>
      </c>
    </row>
    <row r="89" spans="1:4">
      <c r="A89">
        <v>88</v>
      </c>
      <c r="B89" t="s">
        <v>866</v>
      </c>
      <c r="C89" t="s">
        <v>874</v>
      </c>
      <c r="D89" t="s">
        <v>875</v>
      </c>
    </row>
    <row r="90" spans="1:4">
      <c r="A90">
        <v>89</v>
      </c>
      <c r="B90" t="s">
        <v>866</v>
      </c>
      <c r="C90" t="s">
        <v>876</v>
      </c>
      <c r="D90" t="s">
        <v>877</v>
      </c>
    </row>
    <row r="91" spans="1:4">
      <c r="A91">
        <v>90</v>
      </c>
      <c r="B91" t="s">
        <v>866</v>
      </c>
      <c r="C91" t="s">
        <v>866</v>
      </c>
      <c r="D91" t="s">
        <v>867</v>
      </c>
    </row>
    <row r="92" spans="1:4">
      <c r="A92">
        <v>91</v>
      </c>
      <c r="B92" t="s">
        <v>866</v>
      </c>
      <c r="C92" t="s">
        <v>878</v>
      </c>
      <c r="D92" t="s">
        <v>879</v>
      </c>
    </row>
    <row r="93" spans="1:4">
      <c r="A93">
        <v>92</v>
      </c>
      <c r="B93" t="s">
        <v>866</v>
      </c>
      <c r="C93" t="s">
        <v>880</v>
      </c>
      <c r="D93" t="s">
        <v>881</v>
      </c>
    </row>
    <row r="94" spans="1:4">
      <c r="A94">
        <v>93</v>
      </c>
      <c r="B94" t="s">
        <v>866</v>
      </c>
      <c r="C94" t="s">
        <v>882</v>
      </c>
      <c r="D94" t="s">
        <v>883</v>
      </c>
    </row>
    <row r="95" spans="1:4">
      <c r="A95">
        <v>94</v>
      </c>
      <c r="B95" t="s">
        <v>866</v>
      </c>
      <c r="C95" t="s">
        <v>884</v>
      </c>
      <c r="D95" t="s">
        <v>885</v>
      </c>
    </row>
    <row r="96" spans="1:4">
      <c r="A96">
        <v>95</v>
      </c>
      <c r="B96" t="s">
        <v>886</v>
      </c>
      <c r="C96" t="s">
        <v>888</v>
      </c>
      <c r="D96" t="s">
        <v>889</v>
      </c>
    </row>
    <row r="97" spans="1:4">
      <c r="A97">
        <v>96</v>
      </c>
      <c r="B97" t="s">
        <v>886</v>
      </c>
      <c r="C97" t="s">
        <v>890</v>
      </c>
      <c r="D97" t="s">
        <v>891</v>
      </c>
    </row>
    <row r="98" spans="1:4">
      <c r="A98">
        <v>97</v>
      </c>
      <c r="B98" t="s">
        <v>886</v>
      </c>
      <c r="C98" t="s">
        <v>892</v>
      </c>
      <c r="D98" t="s">
        <v>893</v>
      </c>
    </row>
    <row r="99" spans="1:4">
      <c r="A99">
        <v>98</v>
      </c>
      <c r="B99" t="s">
        <v>886</v>
      </c>
      <c r="C99" t="s">
        <v>894</v>
      </c>
      <c r="D99" t="s">
        <v>895</v>
      </c>
    </row>
    <row r="100" spans="1:4">
      <c r="A100">
        <v>99</v>
      </c>
      <c r="B100" t="s">
        <v>886</v>
      </c>
      <c r="C100" t="s">
        <v>896</v>
      </c>
      <c r="D100" t="s">
        <v>897</v>
      </c>
    </row>
    <row r="101" spans="1:4">
      <c r="A101">
        <v>100</v>
      </c>
      <c r="B101" t="s">
        <v>886</v>
      </c>
      <c r="C101" t="s">
        <v>898</v>
      </c>
      <c r="D101" t="s">
        <v>899</v>
      </c>
    </row>
    <row r="102" spans="1:4">
      <c r="A102">
        <v>101</v>
      </c>
      <c r="B102" t="s">
        <v>886</v>
      </c>
      <c r="C102" t="s">
        <v>900</v>
      </c>
      <c r="D102" t="s">
        <v>901</v>
      </c>
    </row>
    <row r="103" spans="1:4">
      <c r="A103">
        <v>102</v>
      </c>
      <c r="B103" t="s">
        <v>886</v>
      </c>
      <c r="C103" t="s">
        <v>886</v>
      </c>
      <c r="D103" t="s">
        <v>887</v>
      </c>
    </row>
    <row r="104" spans="1:4">
      <c r="A104">
        <v>103</v>
      </c>
      <c r="B104" t="s">
        <v>886</v>
      </c>
      <c r="C104" t="s">
        <v>902</v>
      </c>
      <c r="D104" t="s">
        <v>903</v>
      </c>
    </row>
    <row r="105" spans="1:4">
      <c r="A105">
        <v>104</v>
      </c>
      <c r="B105" t="s">
        <v>886</v>
      </c>
      <c r="C105" t="s">
        <v>904</v>
      </c>
      <c r="D105" t="s">
        <v>905</v>
      </c>
    </row>
    <row r="106" spans="1:4">
      <c r="A106">
        <v>105</v>
      </c>
      <c r="B106" t="s">
        <v>886</v>
      </c>
      <c r="C106" t="s">
        <v>906</v>
      </c>
      <c r="D106" t="s">
        <v>907</v>
      </c>
    </row>
    <row r="107" spans="1:4">
      <c r="A107">
        <v>106</v>
      </c>
      <c r="B107" t="s">
        <v>886</v>
      </c>
      <c r="C107" t="s">
        <v>908</v>
      </c>
      <c r="D107" t="s">
        <v>909</v>
      </c>
    </row>
    <row r="108" spans="1:4">
      <c r="A108">
        <v>107</v>
      </c>
      <c r="B108" t="s">
        <v>886</v>
      </c>
      <c r="C108" t="s">
        <v>910</v>
      </c>
      <c r="D108" t="s">
        <v>911</v>
      </c>
    </row>
    <row r="109" spans="1:4">
      <c r="A109">
        <v>108</v>
      </c>
      <c r="B109" t="s">
        <v>886</v>
      </c>
      <c r="C109" t="s">
        <v>912</v>
      </c>
      <c r="D109" t="s">
        <v>913</v>
      </c>
    </row>
    <row r="110" spans="1:4">
      <c r="A110">
        <v>109</v>
      </c>
      <c r="B110" t="s">
        <v>886</v>
      </c>
      <c r="C110" t="s">
        <v>914</v>
      </c>
      <c r="D110" t="s">
        <v>915</v>
      </c>
    </row>
    <row r="111" spans="1:4">
      <c r="A111">
        <v>110</v>
      </c>
      <c r="B111" t="s">
        <v>916</v>
      </c>
      <c r="C111" t="s">
        <v>916</v>
      </c>
      <c r="D111" t="s">
        <v>917</v>
      </c>
    </row>
    <row r="112" spans="1:4">
      <c r="A112">
        <v>111</v>
      </c>
      <c r="B112" t="s">
        <v>918</v>
      </c>
      <c r="C112" t="s">
        <v>920</v>
      </c>
      <c r="D112" t="s">
        <v>921</v>
      </c>
    </row>
    <row r="113" spans="1:4">
      <c r="A113">
        <v>112</v>
      </c>
      <c r="B113" t="s">
        <v>918</v>
      </c>
      <c r="C113" t="s">
        <v>922</v>
      </c>
      <c r="D113" t="s">
        <v>923</v>
      </c>
    </row>
    <row r="114" spans="1:4">
      <c r="A114">
        <v>113</v>
      </c>
      <c r="B114" t="s">
        <v>918</v>
      </c>
      <c r="C114" t="s">
        <v>924</v>
      </c>
      <c r="D114" t="s">
        <v>925</v>
      </c>
    </row>
    <row r="115" spans="1:4">
      <c r="A115">
        <v>114</v>
      </c>
      <c r="B115" t="s">
        <v>918</v>
      </c>
      <c r="C115" t="s">
        <v>926</v>
      </c>
      <c r="D115" t="s">
        <v>927</v>
      </c>
    </row>
    <row r="116" spans="1:4">
      <c r="A116">
        <v>115</v>
      </c>
      <c r="B116" t="s">
        <v>918</v>
      </c>
      <c r="C116" t="s">
        <v>928</v>
      </c>
      <c r="D116" t="s">
        <v>929</v>
      </c>
    </row>
    <row r="117" spans="1:4">
      <c r="A117">
        <v>116</v>
      </c>
      <c r="B117" t="s">
        <v>918</v>
      </c>
      <c r="C117" t="s">
        <v>930</v>
      </c>
      <c r="D117" t="s">
        <v>931</v>
      </c>
    </row>
    <row r="118" spans="1:4">
      <c r="A118">
        <v>117</v>
      </c>
      <c r="B118" t="s">
        <v>918</v>
      </c>
      <c r="C118" t="s">
        <v>918</v>
      </c>
      <c r="D118" t="s">
        <v>919</v>
      </c>
    </row>
    <row r="119" spans="1:4">
      <c r="A119">
        <v>118</v>
      </c>
      <c r="B119" t="s">
        <v>918</v>
      </c>
      <c r="C119" t="s">
        <v>932</v>
      </c>
      <c r="D119" t="s">
        <v>933</v>
      </c>
    </row>
    <row r="120" spans="1:4">
      <c r="A120">
        <v>119</v>
      </c>
      <c r="B120" t="s">
        <v>918</v>
      </c>
      <c r="C120" t="s">
        <v>934</v>
      </c>
      <c r="D120" t="s">
        <v>935</v>
      </c>
    </row>
    <row r="121" spans="1:4">
      <c r="A121">
        <v>120</v>
      </c>
      <c r="B121" t="s">
        <v>918</v>
      </c>
      <c r="C121" t="s">
        <v>936</v>
      </c>
      <c r="D121" t="s">
        <v>937</v>
      </c>
    </row>
    <row r="122" spans="1:4">
      <c r="A122">
        <v>121</v>
      </c>
      <c r="B122" t="s">
        <v>918</v>
      </c>
      <c r="C122" t="s">
        <v>938</v>
      </c>
      <c r="D122" t="s">
        <v>939</v>
      </c>
    </row>
    <row r="123" spans="1:4">
      <c r="A123">
        <v>122</v>
      </c>
      <c r="B123" t="s">
        <v>940</v>
      </c>
      <c r="C123" t="s">
        <v>940</v>
      </c>
      <c r="D123" t="s">
        <v>941</v>
      </c>
    </row>
    <row r="124" spans="1:4">
      <c r="A124">
        <v>123</v>
      </c>
      <c r="B124" t="s">
        <v>942</v>
      </c>
      <c r="C124" t="s">
        <v>944</v>
      </c>
      <c r="D124" t="s">
        <v>945</v>
      </c>
    </row>
    <row r="125" spans="1:4">
      <c r="A125">
        <v>124</v>
      </c>
      <c r="B125" t="s">
        <v>942</v>
      </c>
      <c r="C125" t="s">
        <v>946</v>
      </c>
      <c r="D125" t="s">
        <v>947</v>
      </c>
    </row>
    <row r="126" spans="1:4">
      <c r="A126">
        <v>125</v>
      </c>
      <c r="B126" t="s">
        <v>942</v>
      </c>
      <c r="C126" t="s">
        <v>948</v>
      </c>
      <c r="D126" t="s">
        <v>949</v>
      </c>
    </row>
    <row r="127" spans="1:4">
      <c r="A127">
        <v>126</v>
      </c>
      <c r="B127" t="s">
        <v>942</v>
      </c>
      <c r="C127" t="s">
        <v>950</v>
      </c>
      <c r="D127" t="s">
        <v>951</v>
      </c>
    </row>
    <row r="128" spans="1:4">
      <c r="A128">
        <v>127</v>
      </c>
      <c r="B128" t="s">
        <v>942</v>
      </c>
      <c r="C128" t="s">
        <v>952</v>
      </c>
      <c r="D128" t="s">
        <v>953</v>
      </c>
    </row>
    <row r="129" spans="1:4">
      <c r="A129">
        <v>128</v>
      </c>
      <c r="B129" t="s">
        <v>942</v>
      </c>
      <c r="C129" t="s">
        <v>954</v>
      </c>
      <c r="D129" t="s">
        <v>955</v>
      </c>
    </row>
    <row r="130" spans="1:4">
      <c r="A130">
        <v>129</v>
      </c>
      <c r="B130" t="s">
        <v>942</v>
      </c>
      <c r="C130" t="s">
        <v>956</v>
      </c>
      <c r="D130" t="s">
        <v>957</v>
      </c>
    </row>
    <row r="131" spans="1:4">
      <c r="A131">
        <v>130</v>
      </c>
      <c r="B131" t="s">
        <v>942</v>
      </c>
      <c r="C131" t="s">
        <v>958</v>
      </c>
      <c r="D131" t="s">
        <v>959</v>
      </c>
    </row>
    <row r="132" spans="1:4">
      <c r="A132">
        <v>131</v>
      </c>
      <c r="B132" t="s">
        <v>942</v>
      </c>
      <c r="C132" t="s">
        <v>960</v>
      </c>
      <c r="D132" t="s">
        <v>961</v>
      </c>
    </row>
    <row r="133" spans="1:4">
      <c r="A133">
        <v>132</v>
      </c>
      <c r="B133" t="s">
        <v>942</v>
      </c>
      <c r="C133" t="s">
        <v>962</v>
      </c>
      <c r="D133" t="s">
        <v>963</v>
      </c>
    </row>
    <row r="134" spans="1:4">
      <c r="A134">
        <v>133</v>
      </c>
      <c r="B134" t="s">
        <v>942</v>
      </c>
      <c r="C134" t="s">
        <v>964</v>
      </c>
      <c r="D134" t="s">
        <v>965</v>
      </c>
    </row>
    <row r="135" spans="1:4">
      <c r="A135">
        <v>134</v>
      </c>
      <c r="B135" t="s">
        <v>942</v>
      </c>
      <c r="C135" t="s">
        <v>966</v>
      </c>
      <c r="D135" t="s">
        <v>967</v>
      </c>
    </row>
    <row r="136" spans="1:4">
      <c r="A136">
        <v>135</v>
      </c>
      <c r="B136" t="s">
        <v>942</v>
      </c>
      <c r="C136" t="s">
        <v>968</v>
      </c>
      <c r="D136" t="s">
        <v>969</v>
      </c>
    </row>
    <row r="137" spans="1:4">
      <c r="A137">
        <v>136</v>
      </c>
      <c r="B137" t="s">
        <v>942</v>
      </c>
      <c r="C137" t="s">
        <v>942</v>
      </c>
      <c r="D137" t="s">
        <v>943</v>
      </c>
    </row>
    <row r="138" spans="1:4">
      <c r="A138">
        <v>137</v>
      </c>
      <c r="B138" t="s">
        <v>942</v>
      </c>
      <c r="C138" t="s">
        <v>970</v>
      </c>
      <c r="D138" t="s">
        <v>971</v>
      </c>
    </row>
    <row r="139" spans="1:4">
      <c r="A139">
        <v>138</v>
      </c>
      <c r="B139" t="s">
        <v>942</v>
      </c>
      <c r="C139" t="s">
        <v>972</v>
      </c>
      <c r="D139" t="s">
        <v>973</v>
      </c>
    </row>
    <row r="140" spans="1:4">
      <c r="A140">
        <v>139</v>
      </c>
      <c r="B140" t="s">
        <v>974</v>
      </c>
      <c r="C140" t="s">
        <v>976</v>
      </c>
      <c r="D140" t="s">
        <v>977</v>
      </c>
    </row>
    <row r="141" spans="1:4">
      <c r="A141">
        <v>140</v>
      </c>
      <c r="B141" t="s">
        <v>974</v>
      </c>
      <c r="C141" t="s">
        <v>978</v>
      </c>
      <c r="D141" t="s">
        <v>979</v>
      </c>
    </row>
    <row r="142" spans="1:4">
      <c r="A142">
        <v>141</v>
      </c>
      <c r="B142" t="s">
        <v>974</v>
      </c>
      <c r="C142" t="s">
        <v>980</v>
      </c>
      <c r="D142" t="s">
        <v>981</v>
      </c>
    </row>
    <row r="143" spans="1:4">
      <c r="A143">
        <v>142</v>
      </c>
      <c r="B143" t="s">
        <v>974</v>
      </c>
      <c r="C143" t="s">
        <v>982</v>
      </c>
      <c r="D143" t="s">
        <v>983</v>
      </c>
    </row>
    <row r="144" spans="1:4">
      <c r="A144">
        <v>143</v>
      </c>
      <c r="B144" t="s">
        <v>974</v>
      </c>
      <c r="C144" t="s">
        <v>984</v>
      </c>
      <c r="D144" t="s">
        <v>985</v>
      </c>
    </row>
    <row r="145" spans="1:4">
      <c r="A145">
        <v>144</v>
      </c>
      <c r="B145" t="s">
        <v>974</v>
      </c>
      <c r="C145" t="s">
        <v>986</v>
      </c>
      <c r="D145" t="s">
        <v>987</v>
      </c>
    </row>
    <row r="146" spans="1:4">
      <c r="A146">
        <v>145</v>
      </c>
      <c r="B146" t="s">
        <v>974</v>
      </c>
      <c r="C146" t="s">
        <v>988</v>
      </c>
      <c r="D146" t="s">
        <v>989</v>
      </c>
    </row>
    <row r="147" spans="1:4">
      <c r="A147">
        <v>146</v>
      </c>
      <c r="B147" t="s">
        <v>974</v>
      </c>
      <c r="C147" t="s">
        <v>990</v>
      </c>
      <c r="D147" t="s">
        <v>991</v>
      </c>
    </row>
    <row r="148" spans="1:4">
      <c r="A148">
        <v>147</v>
      </c>
      <c r="B148" t="s">
        <v>974</v>
      </c>
      <c r="C148" t="s">
        <v>992</v>
      </c>
      <c r="D148" t="s">
        <v>993</v>
      </c>
    </row>
    <row r="149" spans="1:4">
      <c r="A149">
        <v>148</v>
      </c>
      <c r="B149" t="s">
        <v>974</v>
      </c>
      <c r="C149" t="s">
        <v>994</v>
      </c>
      <c r="D149" t="s">
        <v>995</v>
      </c>
    </row>
    <row r="150" spans="1:4">
      <c r="A150">
        <v>149</v>
      </c>
      <c r="B150" t="s">
        <v>974</v>
      </c>
      <c r="C150" t="s">
        <v>996</v>
      </c>
      <c r="D150" t="s">
        <v>997</v>
      </c>
    </row>
    <row r="151" spans="1:4">
      <c r="A151">
        <v>150</v>
      </c>
      <c r="B151" t="s">
        <v>974</v>
      </c>
      <c r="C151" t="s">
        <v>998</v>
      </c>
      <c r="D151" t="s">
        <v>999</v>
      </c>
    </row>
    <row r="152" spans="1:4">
      <c r="A152">
        <v>151</v>
      </c>
      <c r="B152" t="s">
        <v>974</v>
      </c>
      <c r="C152" t="s">
        <v>974</v>
      </c>
      <c r="D152" t="s">
        <v>975</v>
      </c>
    </row>
    <row r="153" spans="1:4">
      <c r="A153">
        <v>152</v>
      </c>
      <c r="B153" t="s">
        <v>974</v>
      </c>
      <c r="C153" t="s">
        <v>1000</v>
      </c>
      <c r="D153" t="s">
        <v>1001</v>
      </c>
    </row>
    <row r="154" spans="1:4">
      <c r="A154">
        <v>153</v>
      </c>
      <c r="B154" t="s">
        <v>1002</v>
      </c>
      <c r="C154" t="s">
        <v>1004</v>
      </c>
      <c r="D154" t="s">
        <v>1005</v>
      </c>
    </row>
    <row r="155" spans="1:4">
      <c r="A155">
        <v>154</v>
      </c>
      <c r="B155" t="s">
        <v>1002</v>
      </c>
      <c r="C155" t="s">
        <v>1006</v>
      </c>
      <c r="D155" t="s">
        <v>1007</v>
      </c>
    </row>
    <row r="156" spans="1:4">
      <c r="A156">
        <v>155</v>
      </c>
      <c r="B156" t="s">
        <v>1002</v>
      </c>
      <c r="C156" t="s">
        <v>1008</v>
      </c>
      <c r="D156" t="s">
        <v>1009</v>
      </c>
    </row>
    <row r="157" spans="1:4">
      <c r="A157">
        <v>156</v>
      </c>
      <c r="B157" t="s">
        <v>1002</v>
      </c>
      <c r="C157" t="s">
        <v>1010</v>
      </c>
      <c r="D157" t="s">
        <v>1011</v>
      </c>
    </row>
    <row r="158" spans="1:4">
      <c r="A158">
        <v>157</v>
      </c>
      <c r="B158" t="s">
        <v>1002</v>
      </c>
      <c r="C158" t="s">
        <v>1012</v>
      </c>
      <c r="D158" t="s">
        <v>1013</v>
      </c>
    </row>
    <row r="159" spans="1:4">
      <c r="A159">
        <v>158</v>
      </c>
      <c r="B159" t="s">
        <v>1002</v>
      </c>
      <c r="C159" t="s">
        <v>1014</v>
      </c>
      <c r="D159" t="s">
        <v>1015</v>
      </c>
    </row>
    <row r="160" spans="1:4">
      <c r="A160">
        <v>159</v>
      </c>
      <c r="B160" t="s">
        <v>1002</v>
      </c>
      <c r="C160" t="s">
        <v>1016</v>
      </c>
      <c r="D160" t="s">
        <v>1017</v>
      </c>
    </row>
    <row r="161" spans="1:4">
      <c r="A161">
        <v>160</v>
      </c>
      <c r="B161" t="s">
        <v>1002</v>
      </c>
      <c r="C161" t="s">
        <v>1018</v>
      </c>
      <c r="D161" t="s">
        <v>1019</v>
      </c>
    </row>
    <row r="162" spans="1:4">
      <c r="A162">
        <v>161</v>
      </c>
      <c r="B162" t="s">
        <v>1002</v>
      </c>
      <c r="C162" t="s">
        <v>1002</v>
      </c>
      <c r="D162" t="s">
        <v>1003</v>
      </c>
    </row>
    <row r="163" spans="1:4">
      <c r="A163">
        <v>162</v>
      </c>
      <c r="B163" t="s">
        <v>1002</v>
      </c>
      <c r="C163" t="s">
        <v>1020</v>
      </c>
      <c r="D163" t="s">
        <v>1021</v>
      </c>
    </row>
  </sheetData>
  <phoneticPr fontId="8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BA87"/>
  <sheetViews>
    <sheetView showGridLines="0" zoomScaleNormal="100" workbookViewId="0"/>
  </sheetViews>
  <sheetFormatPr defaultColWidth="9.125" defaultRowHeight="11.8"/>
  <cols>
    <col min="1" max="1" width="32.625" style="6" customWidth="1"/>
    <col min="2" max="2" width="9.125" style="146"/>
    <col min="3" max="3" width="9.125" style="149"/>
    <col min="4" max="4" width="26.625" style="149" customWidth="1"/>
    <col min="5" max="6" width="26.625" style="82" customWidth="1"/>
    <col min="7" max="7" width="31.375" style="82" customWidth="1"/>
    <col min="8" max="8" width="40.875" style="82" customWidth="1"/>
    <col min="9" max="9" width="14.625" style="82" customWidth="1"/>
    <col min="10" max="10" width="26.875" style="82" customWidth="1"/>
    <col min="11" max="11" width="50" style="82" customWidth="1"/>
    <col min="12" max="12" width="39.875" style="82" customWidth="1"/>
    <col min="13" max="13" width="10.75" style="82" customWidth="1"/>
    <col min="14" max="14" width="55.125" style="82" customWidth="1"/>
    <col min="15" max="15" width="31.875" style="82" customWidth="1"/>
    <col min="16" max="16" width="23.875" style="82" customWidth="1"/>
    <col min="17" max="17" width="46.625" style="82" customWidth="1"/>
    <col min="18" max="18" width="24" style="82" bestFit="1" customWidth="1"/>
    <col min="19" max="19" width="20.625" style="82" customWidth="1"/>
    <col min="20" max="20" width="22" style="82" customWidth="1"/>
    <col min="21" max="21" width="26.375" style="82" customWidth="1"/>
    <col min="22" max="22" width="3" style="82" bestFit="1" customWidth="1"/>
    <col min="23" max="23" width="3.25" style="82" customWidth="1"/>
    <col min="24" max="24" width="53" style="82" bestFit="1" customWidth="1"/>
    <col min="25" max="25" width="48.375" style="82" bestFit="1" customWidth="1"/>
    <col min="26" max="26" width="11.125" style="82" customWidth="1"/>
    <col min="27" max="30" width="29" style="82" customWidth="1"/>
    <col min="31" max="31" width="9.125" style="82"/>
    <col min="32" max="32" width="34.75" style="82" customWidth="1"/>
    <col min="33" max="33" width="9.125" style="82"/>
    <col min="34" max="35" width="34.375" style="82" customWidth="1"/>
    <col min="36" max="36" width="9.125" style="82"/>
    <col min="37" max="37" width="24.625" style="82" customWidth="1"/>
    <col min="38" max="38" width="9.125" style="82"/>
    <col min="39" max="39" width="26.125" style="82" customWidth="1"/>
    <col min="40" max="40" width="1.75" style="82" customWidth="1"/>
    <col min="41" max="41" width="9.125" style="82"/>
    <col min="42" max="42" width="27.25" style="82" customWidth="1"/>
    <col min="43" max="43" width="29.75" style="82" customWidth="1"/>
    <col min="44" max="44" width="1.75" style="82" customWidth="1"/>
    <col min="45" max="45" width="21.375" style="82" customWidth="1"/>
    <col min="46" max="46" width="1.75" style="82" customWidth="1"/>
    <col min="47" max="47" width="31.25" style="82" bestFit="1" customWidth="1"/>
    <col min="48" max="48" width="1.75" style="82" customWidth="1"/>
    <col min="49" max="50" width="9.125" style="530"/>
    <col min="51" max="51" width="9.125" style="82"/>
    <col min="52" max="52" width="20" style="82" customWidth="1"/>
    <col min="53" max="53" width="42.875" style="82" bestFit="1" customWidth="1"/>
    <col min="54" max="16384" width="9.125" style="82"/>
  </cols>
  <sheetData>
    <row r="1" spans="1:53" s="145" customFormat="1" ht="43.55" customHeight="1">
      <c r="A1" s="154" t="s">
        <v>70</v>
      </c>
      <c r="B1" s="154" t="s">
        <v>361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337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2" t="s">
        <v>327</v>
      </c>
      <c r="X1" s="154" t="s">
        <v>296</v>
      </c>
      <c r="Y1" s="154" t="s">
        <v>310</v>
      </c>
      <c r="Z1" s="154"/>
      <c r="AA1" s="305" t="s">
        <v>362</v>
      </c>
      <c r="AB1" s="305"/>
      <c r="AC1" s="305" t="s">
        <v>363</v>
      </c>
      <c r="AD1" s="305"/>
      <c r="AF1" s="192" t="s">
        <v>334</v>
      </c>
      <c r="AH1" s="154" t="s">
        <v>335</v>
      </c>
      <c r="AI1" s="154" t="s">
        <v>336</v>
      </c>
      <c r="AK1" s="154" t="s">
        <v>353</v>
      </c>
      <c r="AM1" s="154" t="s">
        <v>354</v>
      </c>
      <c r="AP1" s="154" t="s">
        <v>374</v>
      </c>
      <c r="AQ1" s="154" t="s">
        <v>373</v>
      </c>
      <c r="AS1" s="528" t="s">
        <v>379</v>
      </c>
      <c r="AU1" s="192" t="s">
        <v>399</v>
      </c>
      <c r="AW1" s="531" t="s">
        <v>554</v>
      </c>
      <c r="AX1" s="531" t="s">
        <v>555</v>
      </c>
      <c r="AZ1" s="860" t="s">
        <v>588</v>
      </c>
      <c r="BA1" s="860"/>
    </row>
    <row r="2" spans="1:53" ht="66.8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367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637">
        <v>1</v>
      </c>
      <c r="W2" s="638"/>
      <c r="X2" s="43" t="s">
        <v>635</v>
      </c>
      <c r="Y2" s="43" t="s">
        <v>385</v>
      </c>
      <c r="Z2" s="188"/>
      <c r="AA2" s="322" t="s">
        <v>383</v>
      </c>
      <c r="AB2" s="307" t="s">
        <v>383</v>
      </c>
      <c r="AC2" s="43" t="s">
        <v>312</v>
      </c>
      <c r="AD2" s="307" t="s">
        <v>312</v>
      </c>
      <c r="AF2" s="44" t="s">
        <v>39</v>
      </c>
      <c r="AH2" s="147" t="s">
        <v>339</v>
      </c>
      <c r="AI2" s="147" t="s">
        <v>339</v>
      </c>
      <c r="AK2" s="147" t="s">
        <v>345</v>
      </c>
      <c r="AM2" s="147" t="s">
        <v>355</v>
      </c>
      <c r="AP2" s="675" t="s">
        <v>637</v>
      </c>
      <c r="AQ2" s="43" t="s">
        <v>635</v>
      </c>
      <c r="AS2" s="43" t="s">
        <v>377</v>
      </c>
      <c r="AU2" s="44" t="s">
        <v>392</v>
      </c>
      <c r="AW2" s="532" t="s">
        <v>556</v>
      </c>
      <c r="AX2" s="533" t="s">
        <v>556</v>
      </c>
      <c r="AZ2" s="588" t="s">
        <v>589</v>
      </c>
      <c r="BA2" s="589" t="s">
        <v>590</v>
      </c>
    </row>
    <row r="3" spans="1:53" ht="66.8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368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637">
        <v>2</v>
      </c>
      <c r="W3" s="638"/>
      <c r="X3" s="43" t="s">
        <v>636</v>
      </c>
      <c r="Y3" s="43" t="s">
        <v>380</v>
      </c>
      <c r="Z3" s="188"/>
      <c r="AA3" s="322" t="s">
        <v>382</v>
      </c>
      <c r="AB3" s="307" t="s">
        <v>382</v>
      </c>
      <c r="AC3" s="43" t="s">
        <v>313</v>
      </c>
      <c r="AD3" s="307" t="s">
        <v>313</v>
      </c>
      <c r="AF3" s="44" t="s">
        <v>40</v>
      </c>
      <c r="AH3" s="147" t="s">
        <v>364</v>
      </c>
      <c r="AI3" s="147" t="s">
        <v>343</v>
      </c>
      <c r="AK3" s="147" t="s">
        <v>346</v>
      </c>
      <c r="AM3" s="147" t="s">
        <v>356</v>
      </c>
      <c r="AP3" s="675" t="s">
        <v>639</v>
      </c>
      <c r="AQ3" s="43" t="s">
        <v>637</v>
      </c>
      <c r="AS3" s="43" t="s">
        <v>378</v>
      </c>
      <c r="AU3" s="44" t="s">
        <v>393</v>
      </c>
      <c r="AW3" s="532" t="s">
        <v>557</v>
      </c>
      <c r="AX3" s="533" t="s">
        <v>557</v>
      </c>
      <c r="AZ3" s="150" t="s">
        <v>652</v>
      </c>
      <c r="BA3" s="235" t="s">
        <v>632</v>
      </c>
    </row>
    <row r="4" spans="1:53" ht="66.8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369</v>
      </c>
      <c r="Q4" s="236" t="s">
        <v>26</v>
      </c>
      <c r="R4" s="235" t="s">
        <v>694</v>
      </c>
      <c r="S4" s="237" t="s">
        <v>31</v>
      </c>
      <c r="T4" s="238" t="s">
        <v>35</v>
      </c>
      <c r="U4" s="233" t="s">
        <v>41</v>
      </c>
      <c r="V4" s="637">
        <v>3</v>
      </c>
      <c r="W4" s="638"/>
      <c r="X4" s="636">
        <v>222</v>
      </c>
      <c r="Y4" s="43"/>
      <c r="Z4" s="306"/>
      <c r="AA4" s="321" t="s">
        <v>381</v>
      </c>
      <c r="AB4" s="82" t="s">
        <v>381</v>
      </c>
      <c r="AC4" s="43" t="s">
        <v>314</v>
      </c>
      <c r="AD4" s="307" t="s">
        <v>314</v>
      </c>
      <c r="AF4" s="44" t="s">
        <v>41</v>
      </c>
      <c r="AH4" s="44" t="s">
        <v>370</v>
      </c>
      <c r="AK4" s="147" t="s">
        <v>347</v>
      </c>
      <c r="AM4" s="147" t="s">
        <v>357</v>
      </c>
      <c r="AP4" s="675" t="s">
        <v>636</v>
      </c>
      <c r="AQ4" s="43" t="s">
        <v>639</v>
      </c>
      <c r="AS4" s="43" t="s">
        <v>344</v>
      </c>
      <c r="AU4" s="44" t="s">
        <v>394</v>
      </c>
      <c r="AW4" s="532" t="s">
        <v>558</v>
      </c>
      <c r="AX4" s="533" t="s">
        <v>558</v>
      </c>
      <c r="AZ4" s="150" t="s">
        <v>654</v>
      </c>
      <c r="BA4" s="235" t="s">
        <v>653</v>
      </c>
    </row>
    <row r="5" spans="1:53" ht="66.8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339</v>
      </c>
      <c r="Q5" s="236" t="s">
        <v>304</v>
      </c>
      <c r="R5" s="235" t="s">
        <v>306</v>
      </c>
      <c r="T5" s="44" t="s">
        <v>36</v>
      </c>
      <c r="U5" s="233" t="s">
        <v>42</v>
      </c>
      <c r="V5" s="637">
        <v>4</v>
      </c>
      <c r="W5" s="638"/>
      <c r="X5" s="636">
        <v>333</v>
      </c>
      <c r="Y5" s="43"/>
      <c r="Z5" s="306">
        <v>1</v>
      </c>
      <c r="AA5" s="321" t="s">
        <v>384</v>
      </c>
      <c r="AB5" s="82" t="s">
        <v>384</v>
      </c>
      <c r="AF5" s="44" t="s">
        <v>329</v>
      </c>
      <c r="AH5" s="147" t="s">
        <v>365</v>
      </c>
      <c r="AK5" s="147" t="s">
        <v>348</v>
      </c>
      <c r="AM5" s="147" t="s">
        <v>358</v>
      </c>
      <c r="AP5" s="675" t="s">
        <v>635</v>
      </c>
      <c r="AQ5" s="43"/>
      <c r="AU5" s="44" t="s">
        <v>395</v>
      </c>
      <c r="AW5" s="532" t="s">
        <v>559</v>
      </c>
      <c r="AX5" s="533" t="s">
        <v>559</v>
      </c>
      <c r="AZ5" s="150" t="s">
        <v>661</v>
      </c>
      <c r="BA5" s="235" t="s">
        <v>662</v>
      </c>
    </row>
    <row r="6" spans="1:53" ht="66.8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343</v>
      </c>
      <c r="R6" s="235" t="s">
        <v>3</v>
      </c>
      <c r="T6" s="44" t="s">
        <v>37</v>
      </c>
      <c r="U6" s="233" t="s">
        <v>329</v>
      </c>
      <c r="V6" s="637">
        <v>5</v>
      </c>
      <c r="W6" s="638"/>
      <c r="X6" s="636">
        <v>55</v>
      </c>
      <c r="Y6" s="43"/>
      <c r="Z6" s="306"/>
      <c r="AA6" s="321"/>
      <c r="AH6" s="147" t="s">
        <v>366</v>
      </c>
      <c r="AK6" s="147" t="s">
        <v>349</v>
      </c>
      <c r="AM6" s="147" t="s">
        <v>359</v>
      </c>
      <c r="AP6" s="529"/>
      <c r="AQ6" s="43"/>
      <c r="AU6" s="324" t="s">
        <v>396</v>
      </c>
      <c r="AW6" s="532" t="s">
        <v>560</v>
      </c>
      <c r="AX6" s="533" t="s">
        <v>560</v>
      </c>
      <c r="AZ6" s="150" t="s">
        <v>663</v>
      </c>
      <c r="BA6" s="235" t="s">
        <v>664</v>
      </c>
    </row>
    <row r="7" spans="1:53" ht="66.8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364</v>
      </c>
      <c r="U7" s="233" t="s">
        <v>88</v>
      </c>
      <c r="V7" s="639" t="s">
        <v>72</v>
      </c>
      <c r="W7" s="638"/>
      <c r="X7" s="43">
        <v>66666</v>
      </c>
      <c r="Y7" s="43"/>
      <c r="Z7" s="306"/>
      <c r="AA7" s="321"/>
      <c r="AH7" s="147" t="s">
        <v>340</v>
      </c>
      <c r="AK7" s="147" t="s">
        <v>350</v>
      </c>
      <c r="AM7" s="147" t="s">
        <v>360</v>
      </c>
      <c r="AP7" s="529"/>
      <c r="AQ7" s="43"/>
      <c r="AU7" s="324" t="s">
        <v>397</v>
      </c>
      <c r="AW7" s="532" t="s">
        <v>561</v>
      </c>
      <c r="AX7" s="533" t="s">
        <v>561</v>
      </c>
    </row>
    <row r="8" spans="1:53" ht="66.8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370</v>
      </c>
      <c r="V8" s="639" t="s">
        <v>186</v>
      </c>
      <c r="W8" s="638"/>
      <c r="X8" s="43">
        <v>77777</v>
      </c>
      <c r="Y8" s="43"/>
      <c r="Z8" s="306"/>
      <c r="AA8" s="321"/>
      <c r="AK8" s="147" t="s">
        <v>351</v>
      </c>
      <c r="AP8" s="243"/>
      <c r="AU8" s="324" t="s">
        <v>398</v>
      </c>
      <c r="AW8" s="532" t="s">
        <v>562</v>
      </c>
      <c r="AX8" s="533" t="s">
        <v>562</v>
      </c>
    </row>
    <row r="9" spans="1:53" ht="66.8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365</v>
      </c>
      <c r="V9" s="639" t="s">
        <v>187</v>
      </c>
      <c r="W9" s="638"/>
      <c r="X9" s="43">
        <v>8888</v>
      </c>
      <c r="Y9" s="43"/>
      <c r="Z9" s="306">
        <v>1</v>
      </c>
      <c r="AA9" s="321"/>
      <c r="AK9" s="147" t="s">
        <v>352</v>
      </c>
      <c r="AP9" s="243"/>
      <c r="AW9" s="532" t="s">
        <v>563</v>
      </c>
      <c r="AX9" s="533" t="s">
        <v>563</v>
      </c>
    </row>
    <row r="10" spans="1:53" ht="66.8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366</v>
      </c>
      <c r="V10" s="639" t="s">
        <v>211</v>
      </c>
      <c r="W10" s="638"/>
      <c r="X10" s="43" t="s">
        <v>637</v>
      </c>
      <c r="Y10" s="43" t="s">
        <v>638</v>
      </c>
      <c r="Z10" s="306"/>
      <c r="AP10" s="243"/>
      <c r="AW10" s="532" t="s">
        <v>564</v>
      </c>
      <c r="AX10" s="533" t="s">
        <v>564</v>
      </c>
    </row>
    <row r="11" spans="1:53" ht="66.8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340</v>
      </c>
      <c r="V11" s="639" t="s">
        <v>212</v>
      </c>
      <c r="W11" s="639"/>
      <c r="X11" s="43" t="s">
        <v>639</v>
      </c>
      <c r="Y11" s="43" t="s">
        <v>640</v>
      </c>
      <c r="Z11" s="306"/>
      <c r="AP11" s="243"/>
      <c r="AW11" s="532" t="s">
        <v>565</v>
      </c>
      <c r="AX11" s="533" t="s">
        <v>565</v>
      </c>
    </row>
    <row r="12" spans="1:53" ht="35.3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371</v>
      </c>
      <c r="AW12" s="532" t="s">
        <v>212</v>
      </c>
      <c r="AX12" s="533" t="s">
        <v>212</v>
      </c>
    </row>
    <row r="13" spans="1:53" ht="23.6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352</v>
      </c>
      <c r="AW13" s="532" t="s">
        <v>213</v>
      </c>
      <c r="AX13" s="533" t="s">
        <v>213</v>
      </c>
    </row>
    <row r="14" spans="1:53" ht="20.95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2" t="s">
        <v>214</v>
      </c>
      <c r="AX14" s="533" t="s">
        <v>214</v>
      </c>
    </row>
    <row r="15" spans="1:53" ht="20.95" customHeight="1">
      <c r="A15" s="5" t="s">
        <v>463</v>
      </c>
      <c r="B15" s="43">
        <v>2013</v>
      </c>
      <c r="I15" s="147" t="s">
        <v>216</v>
      </c>
      <c r="N15" s="232" t="s">
        <v>326</v>
      </c>
      <c r="AW15" s="532" t="s">
        <v>215</v>
      </c>
      <c r="AX15" s="533" t="s">
        <v>215</v>
      </c>
    </row>
    <row r="16" spans="1:53" ht="20.95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2" t="s">
        <v>216</v>
      </c>
      <c r="AX16" s="533" t="s">
        <v>216</v>
      </c>
    </row>
    <row r="17" spans="1:50" ht="20.95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0"/>
      <c r="AW17" s="532" t="s">
        <v>217</v>
      </c>
      <c r="AX17" s="533" t="s">
        <v>217</v>
      </c>
    </row>
    <row r="18" spans="1:50" ht="20.95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0"/>
      <c r="AW18" s="532" t="s">
        <v>218</v>
      </c>
      <c r="AX18" s="533" t="s">
        <v>218</v>
      </c>
    </row>
    <row r="19" spans="1:50" ht="20.95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0"/>
      <c r="AW19" s="532" t="s">
        <v>219</v>
      </c>
      <c r="AX19" s="533" t="s">
        <v>219</v>
      </c>
    </row>
    <row r="20" spans="1:50" ht="20.95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2" t="s">
        <v>220</v>
      </c>
      <c r="AX20" s="533" t="s">
        <v>220</v>
      </c>
    </row>
    <row r="21" spans="1:50" ht="20.95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2" t="s">
        <v>221</v>
      </c>
      <c r="AX21" s="533" t="s">
        <v>221</v>
      </c>
    </row>
    <row r="22" spans="1:50" ht="20.95" customHeight="1">
      <c r="A22" s="5" t="s">
        <v>121</v>
      </c>
      <c r="B22" s="43">
        <v>2020</v>
      </c>
      <c r="N22" s="232" t="s">
        <v>319</v>
      </c>
      <c r="AW22" s="532" t="s">
        <v>222</v>
      </c>
      <c r="AX22" s="533" t="s">
        <v>222</v>
      </c>
    </row>
    <row r="23" spans="1:50" ht="20.95" customHeight="1">
      <c r="A23" s="5" t="s">
        <v>122</v>
      </c>
      <c r="B23" s="43">
        <v>2021</v>
      </c>
      <c r="AW23" s="532" t="s">
        <v>566</v>
      </c>
      <c r="AX23" s="533" t="s">
        <v>566</v>
      </c>
    </row>
    <row r="24" spans="1:50" ht="20.95" customHeight="1">
      <c r="A24" s="5" t="s">
        <v>123</v>
      </c>
      <c r="B24" s="43">
        <v>2022</v>
      </c>
      <c r="AW24" s="532" t="s">
        <v>567</v>
      </c>
      <c r="AX24" s="533" t="s">
        <v>567</v>
      </c>
    </row>
    <row r="25" spans="1:50">
      <c r="A25" s="5" t="s">
        <v>124</v>
      </c>
      <c r="B25" s="43">
        <v>2023</v>
      </c>
      <c r="AW25" s="532" t="s">
        <v>568</v>
      </c>
      <c r="AX25" s="533" t="s">
        <v>568</v>
      </c>
    </row>
    <row r="26" spans="1:50">
      <c r="A26" s="5" t="s">
        <v>125</v>
      </c>
      <c r="B26" s="43">
        <v>2024</v>
      </c>
      <c r="AX26" s="533" t="s">
        <v>569</v>
      </c>
    </row>
    <row r="27" spans="1:50">
      <c r="A27" s="5" t="s">
        <v>126</v>
      </c>
      <c r="B27" s="43">
        <v>2025</v>
      </c>
      <c r="AX27" s="533" t="s">
        <v>570</v>
      </c>
    </row>
    <row r="28" spans="1:50">
      <c r="A28" s="5" t="s">
        <v>127</v>
      </c>
      <c r="D28" s="390"/>
      <c r="E28" s="391"/>
      <c r="F28" s="391"/>
      <c r="H28" s="392" t="s">
        <v>430</v>
      </c>
      <c r="AX28" s="533" t="s">
        <v>571</v>
      </c>
    </row>
    <row r="29" spans="1:50">
      <c r="A29" s="5" t="s">
        <v>128</v>
      </c>
      <c r="D29" s="393" t="s">
        <v>431</v>
      </c>
      <c r="E29" s="394" t="str">
        <f>IF(periodStart = "","", periodStart)</f>
        <v>01.01.2023</v>
      </c>
      <c r="F29" s="394" t="str">
        <f>IF(periodEnd = "","", periodEnd)</f>
        <v>31.12.2023</v>
      </c>
      <c r="H29" s="395" t="s">
        <v>1543</v>
      </c>
      <c r="AX29" s="533" t="s">
        <v>572</v>
      </c>
    </row>
    <row r="30" spans="1:50">
      <c r="A30" s="5" t="s">
        <v>129</v>
      </c>
      <c r="D30" s="396"/>
      <c r="E30" s="397"/>
      <c r="F30" s="397"/>
      <c r="AX30" s="533" t="s">
        <v>573</v>
      </c>
    </row>
    <row r="31" spans="1:50" ht="12.45">
      <c r="A31" s="5" t="s">
        <v>130</v>
      </c>
      <c r="D31" s="390"/>
      <c r="E31" s="391"/>
      <c r="F31" s="391"/>
      <c r="H31" s="398"/>
      <c r="AX31" s="533" t="s">
        <v>574</v>
      </c>
    </row>
    <row r="32" spans="1:50">
      <c r="A32" s="5" t="s">
        <v>131</v>
      </c>
      <c r="D32" s="393" t="s">
        <v>432</v>
      </c>
      <c r="E32" s="399"/>
      <c r="F32" s="399"/>
      <c r="H32" s="400" t="s">
        <v>433</v>
      </c>
      <c r="AX32" s="533" t="s">
        <v>575</v>
      </c>
    </row>
    <row r="33" spans="1:50">
      <c r="A33" s="5" t="s">
        <v>132</v>
      </c>
      <c r="AX33" s="533" t="s">
        <v>576</v>
      </c>
    </row>
    <row r="34" spans="1:50">
      <c r="A34" s="5" t="s">
        <v>133</v>
      </c>
      <c r="AX34" s="533" t="s">
        <v>577</v>
      </c>
    </row>
    <row r="35" spans="1:50">
      <c r="A35" s="5" t="s">
        <v>134</v>
      </c>
      <c r="AX35" s="533" t="s">
        <v>578</v>
      </c>
    </row>
    <row r="36" spans="1:50">
      <c r="A36" s="5" t="s">
        <v>98</v>
      </c>
      <c r="AX36" s="533" t="s">
        <v>579</v>
      </c>
    </row>
    <row r="37" spans="1:50">
      <c r="A37" s="5" t="s">
        <v>99</v>
      </c>
      <c r="AX37" s="533" t="s">
        <v>580</v>
      </c>
    </row>
    <row r="38" spans="1:50">
      <c r="A38" s="5" t="s">
        <v>100</v>
      </c>
      <c r="AX38" s="533" t="s">
        <v>581</v>
      </c>
    </row>
    <row r="39" spans="1:50">
      <c r="A39" s="5" t="s">
        <v>101</v>
      </c>
      <c r="AX39" s="533" t="s">
        <v>529</v>
      </c>
    </row>
    <row r="40" spans="1:50">
      <c r="A40" s="5" t="s">
        <v>102</v>
      </c>
      <c r="AX40" s="533" t="s">
        <v>530</v>
      </c>
    </row>
    <row r="41" spans="1:50">
      <c r="A41" s="5" t="s">
        <v>103</v>
      </c>
      <c r="AX41" s="533" t="s">
        <v>531</v>
      </c>
    </row>
    <row r="42" spans="1:50">
      <c r="A42" s="5" t="s">
        <v>135</v>
      </c>
      <c r="AX42" s="533" t="s">
        <v>532</v>
      </c>
    </row>
    <row r="43" spans="1:50">
      <c r="A43" s="5" t="s">
        <v>136</v>
      </c>
      <c r="AX43" s="533" t="s">
        <v>533</v>
      </c>
    </row>
    <row r="44" spans="1:50">
      <c r="A44" s="5" t="s">
        <v>137</v>
      </c>
      <c r="AX44" s="533" t="s">
        <v>534</v>
      </c>
    </row>
    <row r="45" spans="1:50">
      <c r="A45" s="5" t="s">
        <v>138</v>
      </c>
      <c r="AX45" s="533" t="s">
        <v>535</v>
      </c>
    </row>
    <row r="46" spans="1:50">
      <c r="A46" s="5" t="s">
        <v>139</v>
      </c>
      <c r="AX46" s="533" t="s">
        <v>536</v>
      </c>
    </row>
    <row r="47" spans="1:50">
      <c r="A47" s="5" t="s">
        <v>160</v>
      </c>
      <c r="AX47" s="533" t="s">
        <v>537</v>
      </c>
    </row>
    <row r="48" spans="1:50">
      <c r="A48" s="5" t="s">
        <v>161</v>
      </c>
      <c r="AX48" s="533" t="s">
        <v>538</v>
      </c>
    </row>
    <row r="49" spans="1:50">
      <c r="A49" s="5" t="s">
        <v>162</v>
      </c>
      <c r="AX49" s="533" t="s">
        <v>539</v>
      </c>
    </row>
    <row r="50" spans="1:50">
      <c r="A50" s="5" t="s">
        <v>140</v>
      </c>
      <c r="AX50" s="533" t="s">
        <v>540</v>
      </c>
    </row>
    <row r="51" spans="1:50">
      <c r="A51" s="5" t="s">
        <v>141</v>
      </c>
      <c r="AX51" s="533" t="s">
        <v>541</v>
      </c>
    </row>
    <row r="52" spans="1:50">
      <c r="A52" s="5" t="s">
        <v>142</v>
      </c>
      <c r="AX52" s="533" t="s">
        <v>542</v>
      </c>
    </row>
    <row r="53" spans="1:50">
      <c r="A53" s="5" t="s">
        <v>143</v>
      </c>
      <c r="AX53" s="533" t="s">
        <v>543</v>
      </c>
    </row>
    <row r="54" spans="1:50">
      <c r="A54" s="5" t="s">
        <v>144</v>
      </c>
      <c r="AX54" s="533" t="s">
        <v>544</v>
      </c>
    </row>
    <row r="55" spans="1:50">
      <c r="A55" s="5" t="s">
        <v>145</v>
      </c>
      <c r="AX55" s="533" t="s">
        <v>545</v>
      </c>
    </row>
    <row r="56" spans="1:50">
      <c r="A56" s="5" t="s">
        <v>146</v>
      </c>
      <c r="AX56" s="533" t="s">
        <v>546</v>
      </c>
    </row>
    <row r="57" spans="1:50">
      <c r="A57" s="5" t="s">
        <v>403</v>
      </c>
      <c r="AX57" s="533" t="s">
        <v>547</v>
      </c>
    </row>
    <row r="58" spans="1:50">
      <c r="A58" s="5" t="s">
        <v>147</v>
      </c>
      <c r="AX58" s="533" t="s">
        <v>548</v>
      </c>
    </row>
    <row r="59" spans="1:50">
      <c r="A59" s="5" t="s">
        <v>148</v>
      </c>
      <c r="AX59" s="533" t="s">
        <v>549</v>
      </c>
    </row>
    <row r="60" spans="1:50">
      <c r="A60" s="5" t="s">
        <v>149</v>
      </c>
      <c r="AX60" s="533" t="s">
        <v>550</v>
      </c>
    </row>
    <row r="61" spans="1:50">
      <c r="A61" s="5" t="s">
        <v>150</v>
      </c>
      <c r="AX61" s="533" t="s">
        <v>551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 ht="23.6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2:CE300"/>
  <sheetViews>
    <sheetView showGridLines="0" zoomScale="85" zoomScaleNormal="85" workbookViewId="0"/>
  </sheetViews>
  <sheetFormatPr defaultRowHeight="17.2" customHeight="1"/>
  <cols>
    <col min="1" max="2" width="10" customWidth="1"/>
    <col min="4" max="4" width="11.125" bestFit="1" customWidth="1"/>
    <col min="5" max="5" width="16.625" customWidth="1"/>
    <col min="6" max="6" width="16.25" customWidth="1"/>
    <col min="7" max="7" width="19.125" customWidth="1"/>
    <col min="8" max="12" width="10" customWidth="1"/>
    <col min="13" max="13" width="26.75" customWidth="1"/>
    <col min="14" max="18" width="10" customWidth="1"/>
    <col min="19" max="19" width="9.875" customWidth="1"/>
    <col min="20" max="22" width="10" customWidth="1"/>
    <col min="23" max="23" width="115.75" customWidth="1"/>
    <col min="24" max="24" width="10" customWidth="1"/>
    <col min="38" max="39" width="115.75" customWidth="1"/>
  </cols>
  <sheetData>
    <row r="2" spans="1:19" s="33" customFormat="1" ht="17.2" customHeight="1">
      <c r="A2" s="33" t="s">
        <v>178</v>
      </c>
    </row>
    <row r="4" spans="1:19" s="12" customFormat="1" ht="17.2" customHeight="1">
      <c r="C4" s="47"/>
      <c r="D4" s="127"/>
      <c r="E4" s="128"/>
    </row>
    <row r="7" spans="1:19" s="33" customFormat="1" ht="17.2" customHeight="1">
      <c r="A7" s="33" t="s">
        <v>0</v>
      </c>
    </row>
    <row r="8" spans="1:19" ht="17.2" customHeight="1">
      <c r="G8" s="95"/>
      <c r="H8" s="95"/>
      <c r="I8" s="95"/>
      <c r="M8" s="42"/>
    </row>
    <row r="9" spans="1:19" s="102" customFormat="1" ht="17.2" customHeight="1">
      <c r="A9" s="303"/>
      <c r="C9" s="183"/>
      <c r="D9" s="744">
        <v>1</v>
      </c>
      <c r="E9" s="895"/>
      <c r="F9" s="899"/>
      <c r="G9" s="903" t="s">
        <v>88</v>
      </c>
      <c r="H9" s="744"/>
      <c r="I9" s="744">
        <v>1</v>
      </c>
      <c r="J9" s="897"/>
      <c r="K9" s="806" t="s">
        <v>88</v>
      </c>
      <c r="L9" s="749"/>
      <c r="M9" s="749" t="s">
        <v>96</v>
      </c>
      <c r="N9" s="893"/>
      <c r="O9" s="806" t="s">
        <v>88</v>
      </c>
      <c r="P9" s="326"/>
      <c r="Q9" s="326" t="s">
        <v>96</v>
      </c>
      <c r="R9" s="687"/>
      <c r="S9" s="422"/>
    </row>
    <row r="10" spans="1:19" s="102" customFormat="1" ht="17.2" customHeight="1">
      <c r="A10" s="303"/>
      <c r="C10" s="183"/>
      <c r="D10" s="745"/>
      <c r="E10" s="896"/>
      <c r="F10" s="900"/>
      <c r="G10" s="745"/>
      <c r="H10" s="745"/>
      <c r="I10" s="745"/>
      <c r="J10" s="898"/>
      <c r="K10" s="745"/>
      <c r="L10" s="745"/>
      <c r="M10" s="745"/>
      <c r="N10" s="894"/>
      <c r="O10" s="745"/>
      <c r="P10" s="327"/>
      <c r="Q10" s="121"/>
      <c r="R10" s="121" t="s">
        <v>682</v>
      </c>
      <c r="S10" s="122"/>
    </row>
    <row r="11" spans="1:19" s="102" customFormat="1" ht="17.2" customHeight="1">
      <c r="A11" s="303"/>
      <c r="C11" s="183"/>
      <c r="D11" s="745"/>
      <c r="E11" s="896"/>
      <c r="F11" s="900"/>
      <c r="G11" s="745"/>
      <c r="H11" s="745"/>
      <c r="I11" s="745"/>
      <c r="J11" s="898"/>
      <c r="K11" s="745"/>
      <c r="L11" s="120"/>
      <c r="M11" s="121"/>
      <c r="N11" s="121" t="s">
        <v>434</v>
      </c>
      <c r="O11" s="121"/>
      <c r="P11" s="121"/>
      <c r="Q11" s="121"/>
      <c r="R11" s="121"/>
      <c r="S11" s="122"/>
    </row>
    <row r="12" spans="1:19" s="102" customFormat="1" ht="17.2" customHeight="1">
      <c r="A12" s="303"/>
      <c r="C12" s="183"/>
      <c r="D12" s="745"/>
      <c r="E12" s="896"/>
      <c r="F12" s="900"/>
      <c r="G12" s="745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2" customHeight="1">
      <c r="A13" s="304"/>
    </row>
    <row r="14" spans="1:19" ht="16.55" customHeight="1">
      <c r="A14" s="303"/>
      <c r="B14" s="102"/>
      <c r="C14" s="183"/>
      <c r="D14" s="904"/>
      <c r="E14" s="901"/>
      <c r="F14" s="902"/>
      <c r="G14" s="889"/>
      <c r="H14" s="744"/>
      <c r="I14" s="744">
        <v>1</v>
      </c>
      <c r="J14" s="897"/>
      <c r="K14" s="806" t="s">
        <v>88</v>
      </c>
      <c r="L14" s="749"/>
      <c r="M14" s="749" t="s">
        <v>96</v>
      </c>
      <c r="N14" s="893"/>
      <c r="O14" s="806" t="s">
        <v>88</v>
      </c>
      <c r="P14" s="326"/>
      <c r="Q14" s="326" t="s">
        <v>96</v>
      </c>
      <c r="R14" s="687"/>
      <c r="S14" s="422"/>
    </row>
    <row r="15" spans="1:19" ht="17.2" customHeight="1">
      <c r="A15" s="303"/>
      <c r="B15" s="102"/>
      <c r="C15" s="183"/>
      <c r="D15" s="904"/>
      <c r="E15" s="901"/>
      <c r="F15" s="902"/>
      <c r="G15" s="889"/>
      <c r="H15" s="744"/>
      <c r="I15" s="744"/>
      <c r="J15" s="898"/>
      <c r="K15" s="806"/>
      <c r="L15" s="749"/>
      <c r="M15" s="749"/>
      <c r="N15" s="894"/>
      <c r="O15" s="806"/>
      <c r="P15" s="327"/>
      <c r="Q15" s="121"/>
      <c r="R15" s="121" t="s">
        <v>682</v>
      </c>
      <c r="S15" s="122"/>
    </row>
    <row r="16" spans="1:19" ht="17.2" customHeight="1">
      <c r="A16" s="303"/>
      <c r="B16" s="102"/>
      <c r="C16" s="183"/>
      <c r="D16" s="904"/>
      <c r="E16" s="901"/>
      <c r="F16" s="902"/>
      <c r="G16" s="889"/>
      <c r="H16" s="744"/>
      <c r="I16" s="744"/>
      <c r="J16" s="898"/>
      <c r="K16" s="806"/>
      <c r="L16" s="120"/>
      <c r="M16" s="121"/>
      <c r="N16" s="121" t="s">
        <v>434</v>
      </c>
      <c r="O16" s="121"/>
      <c r="P16" s="121"/>
      <c r="Q16" s="121"/>
      <c r="R16" s="121"/>
      <c r="S16" s="122"/>
    </row>
    <row r="17" spans="1:36" ht="17.2" customHeight="1">
      <c r="A17" s="303"/>
      <c r="B17" s="102"/>
      <c r="C17" s="183"/>
      <c r="D17" s="904"/>
      <c r="E17" s="901"/>
      <c r="F17" s="902"/>
      <c r="G17" s="889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2" customHeight="1">
      <c r="A18" s="304"/>
    </row>
    <row r="19" spans="1:36" s="33" customFormat="1" ht="17.2" customHeight="1">
      <c r="A19" s="33" t="s">
        <v>15</v>
      </c>
      <c r="C19" s="33" t="s">
        <v>96</v>
      </c>
    </row>
    <row r="25" spans="1:36" ht="17.2" customHeight="1">
      <c r="O25" s="840" t="s">
        <v>300</v>
      </c>
      <c r="P25" s="840"/>
      <c r="Q25" s="840"/>
      <c r="R25" s="842" t="s">
        <v>273</v>
      </c>
      <c r="S25" s="842"/>
      <c r="T25" s="842"/>
      <c r="U25" s="772" t="s">
        <v>338</v>
      </c>
      <c r="W25" s="890"/>
    </row>
    <row r="26" spans="1:36" ht="17.2" customHeight="1">
      <c r="O26" s="891" t="s">
        <v>692</v>
      </c>
      <c r="P26" s="891" t="s">
        <v>274</v>
      </c>
      <c r="Q26" s="891"/>
      <c r="R26" s="842"/>
      <c r="S26" s="842"/>
      <c r="T26" s="842"/>
      <c r="U26" s="772"/>
      <c r="W26" s="890"/>
    </row>
    <row r="27" spans="1:36" ht="37.5" customHeight="1">
      <c r="O27" s="891"/>
      <c r="P27" s="104" t="s">
        <v>693</v>
      </c>
      <c r="Q27" s="104" t="s">
        <v>6</v>
      </c>
      <c r="R27" s="105" t="s">
        <v>277</v>
      </c>
      <c r="S27" s="841" t="s">
        <v>276</v>
      </c>
      <c r="T27" s="841"/>
      <c r="U27" s="772"/>
      <c r="W27" s="890"/>
    </row>
    <row r="28" spans="1:36" ht="17.2" customHeight="1">
      <c r="G28" s="179"/>
      <c r="H28" s="179"/>
      <c r="I28" s="179"/>
      <c r="J28" s="179"/>
      <c r="K28" s="179"/>
      <c r="L28" s="126"/>
      <c r="M28" s="571" t="s">
        <v>186</v>
      </c>
      <c r="N28" s="572"/>
      <c r="O28" s="892"/>
      <c r="P28" s="892"/>
      <c r="Q28" s="892"/>
      <c r="R28" s="892"/>
      <c r="S28" s="892"/>
      <c r="T28" s="892"/>
      <c r="U28" s="892"/>
      <c r="V28" s="126"/>
      <c r="W28" s="126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</row>
    <row r="29" spans="1:36" s="34" customFormat="1" ht="23.6">
      <c r="A29" s="810">
        <v>1</v>
      </c>
      <c r="B29" s="335"/>
      <c r="C29" s="335"/>
      <c r="D29" s="335"/>
      <c r="E29" s="336"/>
      <c r="F29" s="471"/>
      <c r="G29" s="471"/>
      <c r="H29" s="471"/>
      <c r="I29" s="338"/>
      <c r="J29" s="179"/>
      <c r="K29" s="179"/>
      <c r="L29" s="334">
        <f>mergeValue(A29)</f>
        <v>1</v>
      </c>
      <c r="M29" s="570" t="s">
        <v>23</v>
      </c>
      <c r="N29" s="554"/>
      <c r="O29" s="861"/>
      <c r="P29" s="862"/>
      <c r="Q29" s="862"/>
      <c r="R29" s="862"/>
      <c r="S29" s="862"/>
      <c r="T29" s="862"/>
      <c r="U29" s="862"/>
      <c r="V29" s="863"/>
      <c r="W29" s="582" t="s">
        <v>622</v>
      </c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</row>
    <row r="30" spans="1:36" s="34" customFormat="1" ht="23.6">
      <c r="A30" s="810"/>
      <c r="B30" s="810">
        <v>1</v>
      </c>
      <c r="C30" s="335"/>
      <c r="D30" s="335"/>
      <c r="E30" s="471"/>
      <c r="F30" s="471"/>
      <c r="G30" s="471"/>
      <c r="H30" s="471"/>
      <c r="I30" s="199"/>
      <c r="J30" s="180"/>
      <c r="L30" s="334" t="str">
        <f>mergeValue(A30) &amp;"."&amp; mergeValue(B30)</f>
        <v>1.1</v>
      </c>
      <c r="M30" s="158" t="s">
        <v>18</v>
      </c>
      <c r="N30" s="280"/>
      <c r="O30" s="861"/>
      <c r="P30" s="862"/>
      <c r="Q30" s="862"/>
      <c r="R30" s="862"/>
      <c r="S30" s="862"/>
      <c r="T30" s="862"/>
      <c r="U30" s="862"/>
      <c r="V30" s="863"/>
      <c r="W30" s="281" t="s">
        <v>483</v>
      </c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</row>
    <row r="31" spans="1:36" s="34" customFormat="1" ht="47.15">
      <c r="A31" s="810"/>
      <c r="B31" s="810"/>
      <c r="C31" s="810">
        <v>1</v>
      </c>
      <c r="D31" s="335"/>
      <c r="E31" s="471"/>
      <c r="F31" s="471"/>
      <c r="G31" s="471"/>
      <c r="H31" s="471"/>
      <c r="I31" s="339"/>
      <c r="J31" s="180"/>
      <c r="K31" s="101"/>
      <c r="L31" s="334" t="str">
        <f>mergeValue(A31) &amp;"."&amp; mergeValue(B31)&amp;"."&amp; mergeValue(C31)</f>
        <v>1.1.1</v>
      </c>
      <c r="M31" s="159" t="s">
        <v>644</v>
      </c>
      <c r="N31" s="280"/>
      <c r="O31" s="861"/>
      <c r="P31" s="862"/>
      <c r="Q31" s="862"/>
      <c r="R31" s="862"/>
      <c r="S31" s="862"/>
      <c r="T31" s="862"/>
      <c r="U31" s="862"/>
      <c r="V31" s="863"/>
      <c r="W31" s="281" t="s">
        <v>649</v>
      </c>
      <c r="X31" s="293"/>
      <c r="Y31" s="293"/>
      <c r="Z31" s="293"/>
      <c r="AA31" s="312"/>
      <c r="AB31" s="293"/>
      <c r="AC31" s="293"/>
      <c r="AD31" s="293"/>
      <c r="AE31" s="293"/>
      <c r="AF31" s="293"/>
      <c r="AG31" s="293"/>
      <c r="AH31" s="293"/>
    </row>
    <row r="32" spans="1:36" s="34" customFormat="1" ht="35.35">
      <c r="A32" s="810"/>
      <c r="B32" s="810"/>
      <c r="C32" s="810"/>
      <c r="D32" s="810">
        <v>1</v>
      </c>
      <c r="E32" s="471"/>
      <c r="F32" s="471"/>
      <c r="G32" s="471"/>
      <c r="H32" s="471"/>
      <c r="I32" s="803"/>
      <c r="J32" s="180"/>
      <c r="K32" s="101"/>
      <c r="L32" s="334" t="str">
        <f>mergeValue(A32) &amp;"."&amp; mergeValue(B32)&amp;"."&amp; mergeValue(C32)&amp;"."&amp; mergeValue(D32)</f>
        <v>1.1.1.1</v>
      </c>
      <c r="M32" s="160" t="s">
        <v>405</v>
      </c>
      <c r="N32" s="280"/>
      <c r="O32" s="873"/>
      <c r="P32" s="874"/>
      <c r="Q32" s="874"/>
      <c r="R32" s="874"/>
      <c r="S32" s="874"/>
      <c r="T32" s="874"/>
      <c r="U32" s="874"/>
      <c r="V32" s="875"/>
      <c r="W32" s="281" t="s">
        <v>666</v>
      </c>
      <c r="X32" s="293"/>
      <c r="Y32" s="293"/>
      <c r="Z32" s="293"/>
      <c r="AA32" s="312"/>
      <c r="AB32" s="293"/>
      <c r="AC32" s="293"/>
      <c r="AD32" s="293"/>
      <c r="AE32" s="293"/>
      <c r="AF32" s="293"/>
      <c r="AG32" s="293"/>
      <c r="AH32" s="293"/>
    </row>
    <row r="33" spans="1:36" s="34" customFormat="1" ht="33.75" customHeight="1">
      <c r="A33" s="810"/>
      <c r="B33" s="810"/>
      <c r="C33" s="810"/>
      <c r="D33" s="810"/>
      <c r="E33" s="810">
        <v>1</v>
      </c>
      <c r="F33" s="471"/>
      <c r="G33" s="471"/>
      <c r="H33" s="471"/>
      <c r="I33" s="803"/>
      <c r="J33" s="803"/>
      <c r="K33" s="101"/>
      <c r="L33" s="334" t="str">
        <f>mergeValue(A33) &amp;"."&amp; mergeValue(B33)&amp;"."&amp; mergeValue(C33)&amp;"."&amp; mergeValue(D33)&amp;"."&amp; mergeValue(E33)</f>
        <v>1.1.1.1.1</v>
      </c>
      <c r="M33" s="171" t="s">
        <v>10</v>
      </c>
      <c r="N33" s="281"/>
      <c r="O33" s="876"/>
      <c r="P33" s="877"/>
      <c r="Q33" s="877"/>
      <c r="R33" s="877"/>
      <c r="S33" s="877"/>
      <c r="T33" s="877"/>
      <c r="U33" s="877"/>
      <c r="V33" s="878"/>
      <c r="W33" s="281" t="s">
        <v>484</v>
      </c>
      <c r="X33" s="293"/>
      <c r="Y33" s="312" t="str">
        <f>strCheckUnique(Z33:Z36)</f>
        <v/>
      </c>
      <c r="Z33" s="293"/>
      <c r="AA33" s="312"/>
      <c r="AB33" s="293"/>
      <c r="AC33" s="293"/>
      <c r="AD33" s="293"/>
      <c r="AE33" s="293"/>
      <c r="AF33" s="293"/>
      <c r="AG33" s="293"/>
      <c r="AH33" s="293"/>
    </row>
    <row r="34" spans="1:36" s="34" customFormat="1" ht="65.95" customHeight="1">
      <c r="A34" s="810"/>
      <c r="B34" s="810"/>
      <c r="C34" s="810"/>
      <c r="D34" s="810"/>
      <c r="E34" s="810"/>
      <c r="F34" s="335">
        <v>1</v>
      </c>
      <c r="G34" s="335"/>
      <c r="H34" s="335"/>
      <c r="I34" s="803"/>
      <c r="J34" s="803"/>
      <c r="K34" s="339"/>
      <c r="L34" s="334" t="str">
        <f>mergeValue(A34) &amp;"."&amp; mergeValue(B34)&amp;"."&amp; mergeValue(C34)&amp;"."&amp; mergeValue(D34)&amp;"."&amp; mergeValue(E34)&amp;"."&amp; mergeValue(F34)</f>
        <v>1.1.1.1.1.1</v>
      </c>
      <c r="M34" s="328"/>
      <c r="N34" s="807"/>
      <c r="O34" s="191"/>
      <c r="P34" s="191"/>
      <c r="Q34" s="191"/>
      <c r="R34" s="808"/>
      <c r="S34" s="806" t="s">
        <v>87</v>
      </c>
      <c r="T34" s="808"/>
      <c r="U34" s="806" t="s">
        <v>88</v>
      </c>
      <c r="V34" s="277"/>
      <c r="W34" s="814" t="s">
        <v>623</v>
      </c>
      <c r="X34" s="293" t="str">
        <f>strCheckDate(O35:V35)</f>
        <v/>
      </c>
      <c r="Y34" s="293"/>
      <c r="Z34" s="312" t="str">
        <f>IF(M34="","",M34 )</f>
        <v/>
      </c>
      <c r="AA34" s="312"/>
      <c r="AB34" s="312"/>
      <c r="AC34" s="312"/>
      <c r="AD34" s="293"/>
      <c r="AE34" s="293"/>
      <c r="AF34" s="293"/>
      <c r="AG34" s="293"/>
      <c r="AH34" s="293"/>
    </row>
    <row r="35" spans="1:36" s="34" customFormat="1" ht="14.25" hidden="1" customHeight="1">
      <c r="A35" s="810"/>
      <c r="B35" s="810"/>
      <c r="C35" s="810"/>
      <c r="D35" s="810"/>
      <c r="E35" s="810"/>
      <c r="F35" s="335"/>
      <c r="G35" s="335"/>
      <c r="H35" s="335"/>
      <c r="I35" s="803"/>
      <c r="J35" s="803"/>
      <c r="K35" s="339"/>
      <c r="L35" s="170"/>
      <c r="M35" s="204"/>
      <c r="N35" s="807"/>
      <c r="O35" s="294"/>
      <c r="P35" s="291"/>
      <c r="Q35" s="292" t="str">
        <f>R34 &amp; "-" &amp; T34</f>
        <v>-</v>
      </c>
      <c r="R35" s="808"/>
      <c r="S35" s="806"/>
      <c r="T35" s="809"/>
      <c r="U35" s="806"/>
      <c r="V35" s="277"/>
      <c r="W35" s="815"/>
      <c r="X35" s="293"/>
      <c r="Y35" s="293"/>
      <c r="Z35" s="293"/>
      <c r="AA35" s="312"/>
      <c r="AB35" s="293"/>
      <c r="AC35" s="293"/>
      <c r="AD35" s="293"/>
      <c r="AE35" s="293"/>
      <c r="AF35" s="293"/>
      <c r="AG35" s="293"/>
      <c r="AH35" s="293"/>
    </row>
    <row r="36" spans="1:36" ht="15.05" customHeight="1">
      <c r="A36" s="810"/>
      <c r="B36" s="810"/>
      <c r="C36" s="810"/>
      <c r="D36" s="810"/>
      <c r="E36" s="810"/>
      <c r="F36" s="335"/>
      <c r="G36" s="335"/>
      <c r="H36" s="335"/>
      <c r="I36" s="803"/>
      <c r="J36" s="803"/>
      <c r="K36" s="200"/>
      <c r="L36" s="111"/>
      <c r="M36" s="174" t="s">
        <v>406</v>
      </c>
      <c r="N36" s="196"/>
      <c r="O36" s="156"/>
      <c r="P36" s="156"/>
      <c r="Q36" s="156"/>
      <c r="R36" s="257"/>
      <c r="S36" s="197"/>
      <c r="T36" s="197"/>
      <c r="U36" s="197"/>
      <c r="V36" s="185"/>
      <c r="W36" s="816"/>
      <c r="X36" s="302"/>
      <c r="Y36" s="302"/>
      <c r="Z36" s="302"/>
      <c r="AA36" s="312"/>
      <c r="AB36" s="302"/>
      <c r="AC36" s="293"/>
      <c r="AD36" s="293"/>
      <c r="AE36" s="293"/>
      <c r="AF36" s="293"/>
      <c r="AG36" s="293"/>
      <c r="AH36" s="293"/>
      <c r="AI36" s="34"/>
    </row>
    <row r="37" spans="1:36" ht="15.05" customHeight="1">
      <c r="A37" s="810"/>
      <c r="B37" s="810"/>
      <c r="C37" s="810"/>
      <c r="D37" s="810"/>
      <c r="E37" s="335"/>
      <c r="F37" s="471"/>
      <c r="G37" s="471"/>
      <c r="H37" s="471"/>
      <c r="I37" s="803"/>
      <c r="J37" s="85"/>
      <c r="K37" s="200"/>
      <c r="L37" s="111"/>
      <c r="M37" s="163" t="s">
        <v>13</v>
      </c>
      <c r="N37" s="196"/>
      <c r="O37" s="156"/>
      <c r="P37" s="156"/>
      <c r="Q37" s="156"/>
      <c r="R37" s="257"/>
      <c r="S37" s="197"/>
      <c r="T37" s="197"/>
      <c r="U37" s="196"/>
      <c r="V37" s="197"/>
      <c r="W37" s="185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</row>
    <row r="38" spans="1:36" ht="15.05" customHeight="1">
      <c r="A38" s="810"/>
      <c r="B38" s="810"/>
      <c r="C38" s="810"/>
      <c r="D38" s="335"/>
      <c r="E38" s="340"/>
      <c r="F38" s="471"/>
      <c r="G38" s="471"/>
      <c r="H38" s="471"/>
      <c r="I38" s="200"/>
      <c r="J38" s="85"/>
      <c r="K38" s="179"/>
      <c r="L38" s="111"/>
      <c r="M38" s="162" t="s">
        <v>407</v>
      </c>
      <c r="N38" s="196"/>
      <c r="O38" s="156"/>
      <c r="P38" s="156"/>
      <c r="Q38" s="156"/>
      <c r="R38" s="257"/>
      <c r="S38" s="197"/>
      <c r="T38" s="197"/>
      <c r="U38" s="196"/>
      <c r="V38" s="197"/>
      <c r="W38" s="185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</row>
    <row r="39" spans="1:36" ht="15.05" customHeight="1">
      <c r="A39" s="810"/>
      <c r="B39" s="810"/>
      <c r="C39" s="335"/>
      <c r="D39" s="335"/>
      <c r="E39" s="340"/>
      <c r="F39" s="471"/>
      <c r="G39" s="471"/>
      <c r="H39" s="471"/>
      <c r="I39" s="200"/>
      <c r="J39" s="85"/>
      <c r="K39" s="179"/>
      <c r="L39" s="111"/>
      <c r="M39" s="161" t="s">
        <v>675</v>
      </c>
      <c r="N39" s="197"/>
      <c r="O39" s="161"/>
      <c r="P39" s="161"/>
      <c r="Q39" s="161"/>
      <c r="R39" s="257"/>
      <c r="S39" s="197"/>
      <c r="T39" s="197"/>
      <c r="U39" s="196"/>
      <c r="V39" s="197"/>
      <c r="W39" s="185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</row>
    <row r="40" spans="1:36" ht="15.05" customHeight="1">
      <c r="A40" s="810"/>
      <c r="B40" s="335"/>
      <c r="C40" s="340"/>
      <c r="D40" s="340"/>
      <c r="E40" s="340"/>
      <c r="F40" s="471"/>
      <c r="G40" s="471"/>
      <c r="H40" s="471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57"/>
      <c r="S40" s="197"/>
      <c r="T40" s="197"/>
      <c r="U40" s="196"/>
      <c r="V40" s="197"/>
      <c r="W40" s="185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</row>
    <row r="41" spans="1:36" ht="15.05" customHeight="1">
      <c r="A41" s="335"/>
      <c r="B41" s="341"/>
      <c r="C41" s="341"/>
      <c r="D41" s="341"/>
      <c r="E41" s="342"/>
      <c r="F41" s="341"/>
      <c r="G41" s="471"/>
      <c r="H41" s="471"/>
      <c r="I41" s="199"/>
      <c r="J41" s="85"/>
      <c r="K41" s="339"/>
      <c r="L41" s="111"/>
      <c r="M41" s="209" t="s">
        <v>311</v>
      </c>
      <c r="N41" s="197"/>
      <c r="O41" s="161"/>
      <c r="P41" s="161"/>
      <c r="Q41" s="161"/>
      <c r="R41" s="257"/>
      <c r="S41" s="197"/>
      <c r="T41" s="197"/>
      <c r="U41" s="196"/>
      <c r="V41" s="197"/>
      <c r="W41" s="185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</row>
    <row r="42" spans="1:36" ht="18.850000000000001" customHeight="1"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</row>
    <row r="43" spans="1:36" s="33" customFormat="1" ht="17.2" customHeight="1">
      <c r="A43" s="33" t="s">
        <v>15</v>
      </c>
      <c r="C43" s="33" t="s">
        <v>52</v>
      </c>
      <c r="U43" s="182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</row>
    <row r="44" spans="1:36" ht="17.2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</row>
    <row r="45" spans="1:36" s="34" customFormat="1" ht="23.6">
      <c r="A45" s="810">
        <v>1</v>
      </c>
      <c r="B45" s="335"/>
      <c r="C45" s="335"/>
      <c r="D45" s="335"/>
      <c r="E45" s="336"/>
      <c r="F45" s="471"/>
      <c r="G45" s="471"/>
      <c r="H45" s="471"/>
      <c r="I45" s="338"/>
      <c r="J45" s="179"/>
      <c r="K45" s="179"/>
      <c r="L45" s="334">
        <f>mergeValue(A45)</f>
        <v>1</v>
      </c>
      <c r="M45" s="570" t="s">
        <v>23</v>
      </c>
      <c r="N45" s="554"/>
      <c r="O45" s="861"/>
      <c r="P45" s="862"/>
      <c r="Q45" s="862"/>
      <c r="R45" s="862"/>
      <c r="S45" s="862"/>
      <c r="T45" s="862"/>
      <c r="U45" s="862"/>
      <c r="V45" s="863"/>
      <c r="W45" s="582" t="s">
        <v>622</v>
      </c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</row>
    <row r="46" spans="1:36" s="34" customFormat="1" ht="23.6">
      <c r="A46" s="810"/>
      <c r="B46" s="810">
        <v>1</v>
      </c>
      <c r="C46" s="335"/>
      <c r="D46" s="335"/>
      <c r="E46" s="471"/>
      <c r="F46" s="471"/>
      <c r="G46" s="471"/>
      <c r="H46" s="471"/>
      <c r="I46" s="199"/>
      <c r="J46" s="180"/>
      <c r="L46" s="334" t="str">
        <f>mergeValue(A46) &amp;"."&amp; mergeValue(B46)</f>
        <v>1.1</v>
      </c>
      <c r="M46" s="158" t="s">
        <v>18</v>
      </c>
      <c r="N46" s="280"/>
      <c r="O46" s="861"/>
      <c r="P46" s="862"/>
      <c r="Q46" s="862"/>
      <c r="R46" s="862"/>
      <c r="S46" s="862"/>
      <c r="T46" s="862"/>
      <c r="U46" s="862"/>
      <c r="V46" s="863"/>
      <c r="W46" s="281" t="s">
        <v>483</v>
      </c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</row>
    <row r="47" spans="1:36" s="34" customFormat="1" ht="47.15">
      <c r="A47" s="810"/>
      <c r="B47" s="810"/>
      <c r="C47" s="810">
        <v>1</v>
      </c>
      <c r="D47" s="335"/>
      <c r="E47" s="471"/>
      <c r="F47" s="471"/>
      <c r="G47" s="471"/>
      <c r="H47" s="471"/>
      <c r="I47" s="339"/>
      <c r="J47" s="180"/>
      <c r="K47" s="101"/>
      <c r="L47" s="334" t="str">
        <f>mergeValue(A47) &amp;"."&amp; mergeValue(B47)&amp;"."&amp; mergeValue(C47)</f>
        <v>1.1.1</v>
      </c>
      <c r="M47" s="159" t="s">
        <v>644</v>
      </c>
      <c r="N47" s="280"/>
      <c r="O47" s="861"/>
      <c r="P47" s="862"/>
      <c r="Q47" s="862"/>
      <c r="R47" s="862"/>
      <c r="S47" s="862"/>
      <c r="T47" s="862"/>
      <c r="U47" s="862"/>
      <c r="V47" s="863"/>
      <c r="W47" s="281" t="s">
        <v>649</v>
      </c>
      <c r="X47" s="293"/>
      <c r="Y47" s="293"/>
      <c r="Z47" s="293"/>
      <c r="AA47" s="312"/>
      <c r="AB47" s="293"/>
      <c r="AC47" s="293"/>
      <c r="AD47" s="293"/>
      <c r="AE47" s="293"/>
      <c r="AF47" s="293"/>
      <c r="AG47" s="293"/>
      <c r="AH47" s="293"/>
    </row>
    <row r="48" spans="1:36" s="34" customFormat="1" ht="35.35">
      <c r="A48" s="810"/>
      <c r="B48" s="810"/>
      <c r="C48" s="810"/>
      <c r="D48" s="810">
        <v>1</v>
      </c>
      <c r="E48" s="471"/>
      <c r="F48" s="471"/>
      <c r="G48" s="471"/>
      <c r="H48" s="471"/>
      <c r="I48" s="803"/>
      <c r="J48" s="180"/>
      <c r="K48" s="101"/>
      <c r="L48" s="334" t="str">
        <f>mergeValue(A48) &amp;"."&amp; mergeValue(B48)&amp;"."&amp; mergeValue(C48)&amp;"."&amp; mergeValue(D48)</f>
        <v>1.1.1.1</v>
      </c>
      <c r="M48" s="160" t="s">
        <v>405</v>
      </c>
      <c r="N48" s="280"/>
      <c r="O48" s="873"/>
      <c r="P48" s="874"/>
      <c r="Q48" s="874"/>
      <c r="R48" s="874"/>
      <c r="S48" s="874"/>
      <c r="T48" s="874"/>
      <c r="U48" s="874"/>
      <c r="V48" s="875"/>
      <c r="W48" s="281" t="s">
        <v>666</v>
      </c>
      <c r="X48" s="293"/>
      <c r="Y48" s="293"/>
      <c r="Z48" s="293"/>
      <c r="AA48" s="312"/>
      <c r="AB48" s="293"/>
      <c r="AC48" s="293"/>
      <c r="AD48" s="293"/>
      <c r="AE48" s="293"/>
      <c r="AF48" s="293"/>
      <c r="AG48" s="293"/>
      <c r="AH48" s="293"/>
    </row>
    <row r="49" spans="1:36" s="34" customFormat="1" ht="33.75" customHeight="1">
      <c r="A49" s="810"/>
      <c r="B49" s="810"/>
      <c r="C49" s="810"/>
      <c r="D49" s="810"/>
      <c r="E49" s="810">
        <v>1</v>
      </c>
      <c r="F49" s="471"/>
      <c r="G49" s="471"/>
      <c r="H49" s="471"/>
      <c r="I49" s="803"/>
      <c r="J49" s="803"/>
      <c r="K49" s="101"/>
      <c r="L49" s="334" t="str">
        <f>mergeValue(A49) &amp;"."&amp; mergeValue(B49)&amp;"."&amp; mergeValue(C49)&amp;"."&amp; mergeValue(D49)&amp;"."&amp; mergeValue(E49)</f>
        <v>1.1.1.1.1</v>
      </c>
      <c r="M49" s="171" t="s">
        <v>10</v>
      </c>
      <c r="N49" s="281"/>
      <c r="O49" s="876"/>
      <c r="P49" s="877"/>
      <c r="Q49" s="877"/>
      <c r="R49" s="877"/>
      <c r="S49" s="877"/>
      <c r="T49" s="877"/>
      <c r="U49" s="877"/>
      <c r="V49" s="878"/>
      <c r="W49" s="281" t="s">
        <v>484</v>
      </c>
      <c r="X49" s="293"/>
      <c r="Y49" s="312" t="str">
        <f>strCheckUnique(Z49:Z52)</f>
        <v/>
      </c>
      <c r="Z49" s="293"/>
      <c r="AA49" s="312"/>
      <c r="AB49" s="293"/>
      <c r="AC49" s="293"/>
      <c r="AD49" s="293"/>
      <c r="AE49" s="293"/>
      <c r="AF49" s="293"/>
      <c r="AG49" s="293"/>
      <c r="AH49" s="293"/>
    </row>
    <row r="50" spans="1:36" s="34" customFormat="1" ht="65.95" customHeight="1">
      <c r="A50" s="810"/>
      <c r="B50" s="810"/>
      <c r="C50" s="810"/>
      <c r="D50" s="810"/>
      <c r="E50" s="810"/>
      <c r="F50" s="335">
        <v>1</v>
      </c>
      <c r="G50" s="335"/>
      <c r="H50" s="335"/>
      <c r="I50" s="803"/>
      <c r="J50" s="803"/>
      <c r="K50" s="339"/>
      <c r="L50" s="334" t="str">
        <f>mergeValue(A50) &amp;"."&amp; mergeValue(B50)&amp;"."&amp; mergeValue(C50)&amp;"."&amp; mergeValue(D50)&amp;"."&amp; mergeValue(E50)&amp;"."&amp; mergeValue(F50)</f>
        <v>1.1.1.1.1.1</v>
      </c>
      <c r="M50" s="328"/>
      <c r="N50" s="807"/>
      <c r="O50" s="692"/>
      <c r="P50" s="191"/>
      <c r="Q50" s="191"/>
      <c r="R50" s="808"/>
      <c r="S50" s="806" t="s">
        <v>87</v>
      </c>
      <c r="T50" s="808"/>
      <c r="U50" s="806" t="s">
        <v>88</v>
      </c>
      <c r="V50" s="277"/>
      <c r="W50" s="814" t="s">
        <v>623</v>
      </c>
      <c r="X50" s="293" t="str">
        <f>strCheckDate(O51:V51)</f>
        <v/>
      </c>
      <c r="Y50" s="293"/>
      <c r="Z50" s="312" t="str">
        <f>IF(M50="","",M50 )</f>
        <v/>
      </c>
      <c r="AA50" s="312"/>
      <c r="AB50" s="312"/>
      <c r="AC50" s="312"/>
      <c r="AD50" s="293"/>
      <c r="AE50" s="293"/>
      <c r="AF50" s="293"/>
      <c r="AG50" s="293"/>
      <c r="AH50" s="293"/>
    </row>
    <row r="51" spans="1:36" s="34" customFormat="1" ht="14.25" hidden="1" customHeight="1">
      <c r="A51" s="810"/>
      <c r="B51" s="810"/>
      <c r="C51" s="810"/>
      <c r="D51" s="810"/>
      <c r="E51" s="810"/>
      <c r="F51" s="335"/>
      <c r="G51" s="335"/>
      <c r="H51" s="335"/>
      <c r="I51" s="803"/>
      <c r="J51" s="803"/>
      <c r="K51" s="339"/>
      <c r="L51" s="170"/>
      <c r="M51" s="204"/>
      <c r="N51" s="807"/>
      <c r="O51" s="294"/>
      <c r="P51" s="291"/>
      <c r="Q51" s="292" t="str">
        <f>R50 &amp; "-" &amp; T50</f>
        <v>-</v>
      </c>
      <c r="R51" s="808"/>
      <c r="S51" s="806"/>
      <c r="T51" s="809"/>
      <c r="U51" s="806"/>
      <c r="V51" s="277"/>
      <c r="W51" s="815"/>
      <c r="X51" s="293"/>
      <c r="Y51" s="293"/>
      <c r="Z51" s="293"/>
      <c r="AA51" s="312"/>
      <c r="AB51" s="293"/>
      <c r="AC51" s="293"/>
      <c r="AD51" s="293"/>
      <c r="AE51" s="293"/>
      <c r="AF51" s="293"/>
      <c r="AG51" s="293"/>
      <c r="AH51" s="293"/>
    </row>
    <row r="52" spans="1:36" ht="15.05" customHeight="1">
      <c r="A52" s="810"/>
      <c r="B52" s="810"/>
      <c r="C52" s="810"/>
      <c r="D52" s="810"/>
      <c r="E52" s="810"/>
      <c r="F52" s="335"/>
      <c r="G52" s="335"/>
      <c r="H52" s="335"/>
      <c r="I52" s="803"/>
      <c r="J52" s="803"/>
      <c r="K52" s="200"/>
      <c r="L52" s="111"/>
      <c r="M52" s="174" t="s">
        <v>406</v>
      </c>
      <c r="N52" s="196"/>
      <c r="O52" s="156"/>
      <c r="P52" s="156"/>
      <c r="Q52" s="156"/>
      <c r="R52" s="257"/>
      <c r="S52" s="197"/>
      <c r="T52" s="197"/>
      <c r="U52" s="197"/>
      <c r="V52" s="185"/>
      <c r="W52" s="816"/>
      <c r="X52" s="302"/>
      <c r="Y52" s="302"/>
      <c r="Z52" s="302"/>
      <c r="AA52" s="312"/>
      <c r="AB52" s="302"/>
      <c r="AC52" s="293"/>
      <c r="AD52" s="293"/>
      <c r="AE52" s="293"/>
      <c r="AF52" s="293"/>
      <c r="AG52" s="293"/>
      <c r="AH52" s="293"/>
      <c r="AI52" s="34"/>
    </row>
    <row r="53" spans="1:36" ht="15.05" customHeight="1">
      <c r="A53" s="810"/>
      <c r="B53" s="810"/>
      <c r="C53" s="810"/>
      <c r="D53" s="810"/>
      <c r="E53" s="335"/>
      <c r="F53" s="471"/>
      <c r="G53" s="471"/>
      <c r="H53" s="471"/>
      <c r="I53" s="803"/>
      <c r="J53" s="85"/>
      <c r="K53" s="200"/>
      <c r="L53" s="111"/>
      <c r="M53" s="163" t="s">
        <v>13</v>
      </c>
      <c r="N53" s="196"/>
      <c r="O53" s="156"/>
      <c r="P53" s="156"/>
      <c r="Q53" s="156"/>
      <c r="R53" s="257"/>
      <c r="S53" s="197"/>
      <c r="T53" s="197"/>
      <c r="U53" s="196"/>
      <c r="V53" s="197"/>
      <c r="W53" s="185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</row>
    <row r="54" spans="1:36" ht="15.05" customHeight="1">
      <c r="A54" s="810"/>
      <c r="B54" s="810"/>
      <c r="C54" s="810"/>
      <c r="D54" s="335"/>
      <c r="E54" s="340"/>
      <c r="F54" s="471"/>
      <c r="G54" s="471"/>
      <c r="H54" s="471"/>
      <c r="I54" s="200"/>
      <c r="J54" s="85"/>
      <c r="K54" s="179"/>
      <c r="L54" s="111"/>
      <c r="M54" s="162" t="s">
        <v>407</v>
      </c>
      <c r="N54" s="196"/>
      <c r="O54" s="156"/>
      <c r="P54" s="156"/>
      <c r="Q54" s="156"/>
      <c r="R54" s="257"/>
      <c r="S54" s="197"/>
      <c r="T54" s="197"/>
      <c r="U54" s="196"/>
      <c r="V54" s="197"/>
      <c r="W54" s="185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</row>
    <row r="55" spans="1:36" ht="15.05" customHeight="1">
      <c r="A55" s="810"/>
      <c r="B55" s="810"/>
      <c r="C55" s="335"/>
      <c r="D55" s="335"/>
      <c r="E55" s="340"/>
      <c r="F55" s="471"/>
      <c r="G55" s="471"/>
      <c r="H55" s="471"/>
      <c r="I55" s="200"/>
      <c r="J55" s="85"/>
      <c r="K55" s="179"/>
      <c r="L55" s="111"/>
      <c r="M55" s="161" t="s">
        <v>675</v>
      </c>
      <c r="N55" s="197"/>
      <c r="O55" s="161"/>
      <c r="P55" s="161"/>
      <c r="Q55" s="161"/>
      <c r="R55" s="257"/>
      <c r="S55" s="197"/>
      <c r="T55" s="197"/>
      <c r="U55" s="196"/>
      <c r="V55" s="197"/>
      <c r="W55" s="185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</row>
    <row r="56" spans="1:36" ht="15.05" customHeight="1">
      <c r="A56" s="810"/>
      <c r="B56" s="335"/>
      <c r="C56" s="340"/>
      <c r="D56" s="340"/>
      <c r="E56" s="340"/>
      <c r="F56" s="471"/>
      <c r="G56" s="471"/>
      <c r="H56" s="471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57"/>
      <c r="S56" s="197"/>
      <c r="T56" s="197"/>
      <c r="U56" s="196"/>
      <c r="V56" s="197"/>
      <c r="W56" s="185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</row>
    <row r="57" spans="1:36" ht="15.05" customHeight="1">
      <c r="A57" s="335"/>
      <c r="B57" s="341"/>
      <c r="C57" s="341"/>
      <c r="D57" s="341"/>
      <c r="E57" s="342"/>
      <c r="F57" s="341"/>
      <c r="G57" s="471"/>
      <c r="H57" s="471"/>
      <c r="I57" s="199"/>
      <c r="J57" s="85"/>
      <c r="K57" s="339"/>
      <c r="L57" s="111"/>
      <c r="M57" s="209" t="s">
        <v>311</v>
      </c>
      <c r="N57" s="197"/>
      <c r="O57" s="161"/>
      <c r="P57" s="161"/>
      <c r="Q57" s="161"/>
      <c r="R57" s="257"/>
      <c r="S57" s="197"/>
      <c r="T57" s="197"/>
      <c r="U57" s="196"/>
      <c r="V57" s="197"/>
      <c r="W57" s="185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</row>
    <row r="58" spans="1:36" ht="18.850000000000001" hidden="1" customHeight="1"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</row>
    <row r="59" spans="1:36" s="33" customFormat="1" ht="17.2" hidden="1" customHeight="1">
      <c r="A59" s="33" t="s">
        <v>15</v>
      </c>
      <c r="C59" s="33" t="s">
        <v>53</v>
      </c>
      <c r="V59" s="182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</row>
    <row r="60" spans="1:36" ht="17.2" hidden="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</row>
    <row r="61" spans="1:36" s="34" customFormat="1" ht="23.6" hidden="1">
      <c r="A61" s="810">
        <v>1</v>
      </c>
      <c r="B61" s="335"/>
      <c r="C61" s="335"/>
      <c r="D61" s="335"/>
      <c r="E61" s="336"/>
      <c r="F61" s="471"/>
      <c r="G61" s="471"/>
      <c r="H61" s="471"/>
      <c r="I61" s="338"/>
      <c r="J61" s="179"/>
      <c r="K61" s="179"/>
      <c r="L61" s="334">
        <f>mergeValue(A61)</f>
        <v>1</v>
      </c>
      <c r="M61" s="570" t="s">
        <v>23</v>
      </c>
      <c r="N61" s="554"/>
      <c r="O61" s="805"/>
      <c r="P61" s="805"/>
      <c r="Q61" s="805"/>
      <c r="R61" s="805"/>
      <c r="S61" s="805"/>
      <c r="T61" s="805"/>
      <c r="U61" s="805"/>
      <c r="V61" s="805"/>
      <c r="W61" s="582" t="s">
        <v>622</v>
      </c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</row>
    <row r="62" spans="1:36" s="34" customFormat="1" ht="23.6" hidden="1">
      <c r="A62" s="810"/>
      <c r="B62" s="810">
        <v>1</v>
      </c>
      <c r="C62" s="335"/>
      <c r="D62" s="335"/>
      <c r="E62" s="471"/>
      <c r="F62" s="471"/>
      <c r="G62" s="471"/>
      <c r="H62" s="471"/>
      <c r="I62" s="199"/>
      <c r="J62" s="180"/>
      <c r="L62" s="334" t="str">
        <f>mergeValue(A62) &amp;"."&amp; mergeValue(B62)</f>
        <v>1.1</v>
      </c>
      <c r="M62" s="158" t="s">
        <v>18</v>
      </c>
      <c r="N62" s="280"/>
      <c r="O62" s="805"/>
      <c r="P62" s="805"/>
      <c r="Q62" s="805"/>
      <c r="R62" s="805"/>
      <c r="S62" s="805"/>
      <c r="T62" s="805"/>
      <c r="U62" s="805"/>
      <c r="V62" s="805"/>
      <c r="W62" s="281" t="s">
        <v>483</v>
      </c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</row>
    <row r="63" spans="1:36" s="34" customFormat="1" ht="47.15" hidden="1">
      <c r="A63" s="810"/>
      <c r="B63" s="810"/>
      <c r="C63" s="810">
        <v>1</v>
      </c>
      <c r="D63" s="335"/>
      <c r="E63" s="471"/>
      <c r="F63" s="471"/>
      <c r="G63" s="471"/>
      <c r="H63" s="471"/>
      <c r="I63" s="339"/>
      <c r="J63" s="180"/>
      <c r="K63" s="101"/>
      <c r="L63" s="334" t="str">
        <f>mergeValue(A63) &amp;"."&amp; mergeValue(B63)&amp;"."&amp; mergeValue(C63)</f>
        <v>1.1.1</v>
      </c>
      <c r="M63" s="159" t="s">
        <v>644</v>
      </c>
      <c r="N63" s="280"/>
      <c r="O63" s="805"/>
      <c r="P63" s="805"/>
      <c r="Q63" s="805"/>
      <c r="R63" s="805"/>
      <c r="S63" s="805"/>
      <c r="T63" s="805"/>
      <c r="U63" s="805"/>
      <c r="V63" s="805"/>
      <c r="W63" s="281" t="s">
        <v>649</v>
      </c>
      <c r="X63" s="293"/>
      <c r="Y63" s="293"/>
      <c r="Z63" s="293"/>
      <c r="AA63" s="312"/>
      <c r="AB63" s="293"/>
      <c r="AC63" s="293"/>
      <c r="AD63" s="293"/>
      <c r="AE63" s="293"/>
      <c r="AF63" s="293"/>
      <c r="AG63" s="293"/>
      <c r="AH63" s="293"/>
    </row>
    <row r="64" spans="1:36" s="34" customFormat="1" ht="35.35" hidden="1">
      <c r="A64" s="810"/>
      <c r="B64" s="810"/>
      <c r="C64" s="810"/>
      <c r="D64" s="810">
        <v>1</v>
      </c>
      <c r="E64" s="471"/>
      <c r="F64" s="471"/>
      <c r="G64" s="471"/>
      <c r="H64" s="471"/>
      <c r="I64" s="803"/>
      <c r="J64" s="180"/>
      <c r="K64" s="101"/>
      <c r="L64" s="334" t="str">
        <f>mergeValue(A64) &amp;"."&amp; mergeValue(B64)&amp;"."&amp; mergeValue(C64)&amp;"."&amp; mergeValue(D64)</f>
        <v>1.1.1.1</v>
      </c>
      <c r="M64" s="160" t="s">
        <v>405</v>
      </c>
      <c r="N64" s="280"/>
      <c r="O64" s="820"/>
      <c r="P64" s="820"/>
      <c r="Q64" s="820"/>
      <c r="R64" s="820"/>
      <c r="S64" s="820"/>
      <c r="T64" s="820"/>
      <c r="U64" s="820"/>
      <c r="V64" s="820"/>
      <c r="W64" s="281" t="s">
        <v>602</v>
      </c>
      <c r="X64" s="293"/>
      <c r="Y64" s="293"/>
      <c r="Z64" s="293"/>
      <c r="AA64" s="312"/>
      <c r="AB64" s="293"/>
      <c r="AC64" s="293"/>
      <c r="AD64" s="293"/>
      <c r="AE64" s="293"/>
      <c r="AF64" s="293"/>
      <c r="AG64" s="293"/>
      <c r="AH64" s="293"/>
    </row>
    <row r="65" spans="1:36" s="34" customFormat="1" ht="33.75" hidden="1" customHeight="1">
      <c r="A65" s="810"/>
      <c r="B65" s="810"/>
      <c r="C65" s="810"/>
      <c r="D65" s="810"/>
      <c r="E65" s="810">
        <v>1</v>
      </c>
      <c r="F65" s="471"/>
      <c r="G65" s="471"/>
      <c r="H65" s="471"/>
      <c r="I65" s="803"/>
      <c r="J65" s="803"/>
      <c r="K65" s="101"/>
      <c r="L65" s="334" t="str">
        <f>mergeValue(A65) &amp;"."&amp; mergeValue(B65)&amp;"."&amp; mergeValue(C65)&amp;"."&amp; mergeValue(D65)&amp;"."&amp; mergeValue(E65)</f>
        <v>1.1.1.1.1</v>
      </c>
      <c r="M65" s="171" t="s">
        <v>10</v>
      </c>
      <c r="N65" s="281"/>
      <c r="O65" s="819"/>
      <c r="P65" s="819"/>
      <c r="Q65" s="819"/>
      <c r="R65" s="819"/>
      <c r="S65" s="819"/>
      <c r="T65" s="819"/>
      <c r="U65" s="819"/>
      <c r="V65" s="819"/>
      <c r="W65" s="281" t="s">
        <v>484</v>
      </c>
      <c r="X65" s="293"/>
      <c r="Y65" s="312" t="str">
        <f>strCheckUnique(Z65:Z68)</f>
        <v/>
      </c>
      <c r="Z65" s="293"/>
      <c r="AA65" s="312"/>
      <c r="AB65" s="293"/>
      <c r="AC65" s="293"/>
      <c r="AD65" s="293"/>
      <c r="AE65" s="293"/>
      <c r="AF65" s="293"/>
      <c r="AG65" s="293"/>
      <c r="AH65" s="293"/>
    </row>
    <row r="66" spans="1:36" s="34" customFormat="1" ht="65.95" hidden="1" customHeight="1">
      <c r="A66" s="810"/>
      <c r="B66" s="810"/>
      <c r="C66" s="810"/>
      <c r="D66" s="810"/>
      <c r="E66" s="810"/>
      <c r="F66" s="335">
        <v>1</v>
      </c>
      <c r="G66" s="335"/>
      <c r="H66" s="335"/>
      <c r="I66" s="803"/>
      <c r="J66" s="803"/>
      <c r="K66" s="339"/>
      <c r="L66" s="334" t="str">
        <f>mergeValue(A66) &amp;"."&amp; mergeValue(B66)&amp;"."&amp; mergeValue(C66)&amp;"."&amp; mergeValue(D66)&amp;"."&amp; mergeValue(E66)&amp;"."&amp; mergeValue(F66)</f>
        <v>1.1.1.1.1.1</v>
      </c>
      <c r="M66" s="328"/>
      <c r="N66" s="807"/>
      <c r="O66" s="191"/>
      <c r="P66" s="191"/>
      <c r="Q66" s="191"/>
      <c r="R66" s="808"/>
      <c r="S66" s="806" t="s">
        <v>87</v>
      </c>
      <c r="T66" s="808"/>
      <c r="U66" s="806" t="s">
        <v>88</v>
      </c>
      <c r="V66" s="277"/>
      <c r="W66" s="814" t="s">
        <v>623</v>
      </c>
      <c r="X66" s="293" t="str">
        <f>strCheckDate(O67:V67)</f>
        <v/>
      </c>
      <c r="Y66" s="293"/>
      <c r="Z66" s="312" t="str">
        <f>IF(M66="","",M66 )</f>
        <v/>
      </c>
      <c r="AA66" s="312"/>
      <c r="AB66" s="312"/>
      <c r="AC66" s="312"/>
      <c r="AD66" s="293"/>
      <c r="AE66" s="293"/>
      <c r="AF66" s="293"/>
      <c r="AG66" s="293"/>
      <c r="AH66" s="293"/>
    </row>
    <row r="67" spans="1:36" s="34" customFormat="1" ht="14.25" hidden="1" customHeight="1">
      <c r="A67" s="810"/>
      <c r="B67" s="810"/>
      <c r="C67" s="810"/>
      <c r="D67" s="810"/>
      <c r="E67" s="810"/>
      <c r="F67" s="335"/>
      <c r="G67" s="335"/>
      <c r="H67" s="335"/>
      <c r="I67" s="803"/>
      <c r="J67" s="803"/>
      <c r="K67" s="339"/>
      <c r="L67" s="170"/>
      <c r="M67" s="204"/>
      <c r="N67" s="807"/>
      <c r="O67" s="294"/>
      <c r="P67" s="291"/>
      <c r="Q67" s="292" t="str">
        <f>R66 &amp; "-" &amp; T66</f>
        <v>-</v>
      </c>
      <c r="R67" s="808"/>
      <c r="S67" s="806"/>
      <c r="T67" s="809"/>
      <c r="U67" s="806"/>
      <c r="V67" s="277"/>
      <c r="W67" s="815"/>
      <c r="X67" s="293"/>
      <c r="Y67" s="293"/>
      <c r="Z67" s="293"/>
      <c r="AA67" s="312"/>
      <c r="AB67" s="293"/>
      <c r="AC67" s="293"/>
      <c r="AD67" s="293"/>
      <c r="AE67" s="293"/>
      <c r="AF67" s="293"/>
      <c r="AG67" s="293"/>
      <c r="AH67" s="293"/>
    </row>
    <row r="68" spans="1:36" ht="15.05" hidden="1" customHeight="1">
      <c r="A68" s="810"/>
      <c r="B68" s="810"/>
      <c r="C68" s="810"/>
      <c r="D68" s="810"/>
      <c r="E68" s="810"/>
      <c r="F68" s="335"/>
      <c r="G68" s="335"/>
      <c r="H68" s="335"/>
      <c r="I68" s="803"/>
      <c r="J68" s="803"/>
      <c r="K68" s="200"/>
      <c r="L68" s="111"/>
      <c r="M68" s="174" t="s">
        <v>406</v>
      </c>
      <c r="N68" s="196"/>
      <c r="O68" s="156"/>
      <c r="P68" s="156"/>
      <c r="Q68" s="156"/>
      <c r="R68" s="257"/>
      <c r="S68" s="197"/>
      <c r="T68" s="197"/>
      <c r="U68" s="197"/>
      <c r="V68" s="185"/>
      <c r="W68" s="816"/>
      <c r="X68" s="302"/>
      <c r="Y68" s="302"/>
      <c r="Z68" s="302"/>
      <c r="AA68" s="312"/>
      <c r="AB68" s="302"/>
      <c r="AC68" s="293"/>
      <c r="AD68" s="293"/>
      <c r="AE68" s="293"/>
      <c r="AF68" s="293"/>
      <c r="AG68" s="293"/>
      <c r="AH68" s="293"/>
      <c r="AI68" s="34"/>
    </row>
    <row r="69" spans="1:36" ht="14.4" hidden="1">
      <c r="A69" s="810"/>
      <c r="B69" s="810"/>
      <c r="C69" s="810"/>
      <c r="D69" s="810"/>
      <c r="E69" s="335"/>
      <c r="F69" s="471"/>
      <c r="G69" s="471"/>
      <c r="H69" s="471"/>
      <c r="I69" s="803"/>
      <c r="J69" s="85"/>
      <c r="K69" s="200"/>
      <c r="L69" s="111"/>
      <c r="M69" s="163" t="s">
        <v>13</v>
      </c>
      <c r="N69" s="196"/>
      <c r="O69" s="156"/>
      <c r="P69" s="156"/>
      <c r="Q69" s="156"/>
      <c r="R69" s="257"/>
      <c r="S69" s="197"/>
      <c r="T69" s="197"/>
      <c r="U69" s="196"/>
      <c r="V69" s="197"/>
      <c r="W69" s="185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</row>
    <row r="70" spans="1:36" ht="14.4" hidden="1">
      <c r="A70" s="810"/>
      <c r="B70" s="810"/>
      <c r="C70" s="810"/>
      <c r="D70" s="335"/>
      <c r="E70" s="340"/>
      <c r="F70" s="471"/>
      <c r="G70" s="471"/>
      <c r="H70" s="471"/>
      <c r="I70" s="200"/>
      <c r="J70" s="85"/>
      <c r="K70" s="179"/>
      <c r="L70" s="111"/>
      <c r="M70" s="162" t="s">
        <v>407</v>
      </c>
      <c r="N70" s="196"/>
      <c r="O70" s="156"/>
      <c r="P70" s="156"/>
      <c r="Q70" s="156"/>
      <c r="R70" s="257"/>
      <c r="S70" s="197"/>
      <c r="T70" s="197"/>
      <c r="U70" s="196"/>
      <c r="V70" s="197"/>
      <c r="W70" s="185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</row>
    <row r="71" spans="1:36" ht="14.4" hidden="1">
      <c r="A71" s="810"/>
      <c r="B71" s="810"/>
      <c r="C71" s="335"/>
      <c r="D71" s="335"/>
      <c r="E71" s="340"/>
      <c r="F71" s="471"/>
      <c r="G71" s="471"/>
      <c r="H71" s="471"/>
      <c r="I71" s="200"/>
      <c r="J71" s="85"/>
      <c r="K71" s="179"/>
      <c r="L71" s="111"/>
      <c r="M71" s="161" t="s">
        <v>675</v>
      </c>
      <c r="N71" s="197"/>
      <c r="O71" s="161"/>
      <c r="P71" s="161"/>
      <c r="Q71" s="161"/>
      <c r="R71" s="257"/>
      <c r="S71" s="197"/>
      <c r="T71" s="197"/>
      <c r="U71" s="196"/>
      <c r="V71" s="197"/>
      <c r="W71" s="185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</row>
    <row r="72" spans="1:36" ht="14.4" hidden="1">
      <c r="A72" s="810"/>
      <c r="B72" s="335"/>
      <c r="C72" s="340"/>
      <c r="D72" s="340"/>
      <c r="E72" s="340"/>
      <c r="F72" s="471"/>
      <c r="G72" s="471"/>
      <c r="H72" s="471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57"/>
      <c r="S72" s="197"/>
      <c r="T72" s="197"/>
      <c r="U72" s="196"/>
      <c r="V72" s="197"/>
      <c r="W72" s="185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</row>
    <row r="73" spans="1:36" ht="14.4" hidden="1">
      <c r="A73" s="335"/>
      <c r="B73" s="341"/>
      <c r="C73" s="341"/>
      <c r="D73" s="341"/>
      <c r="E73" s="342"/>
      <c r="F73" s="341"/>
      <c r="G73" s="471"/>
      <c r="H73" s="471"/>
      <c r="I73" s="199"/>
      <c r="J73" s="85"/>
      <c r="K73" s="339"/>
      <c r="L73" s="111"/>
      <c r="M73" s="209" t="s">
        <v>311</v>
      </c>
      <c r="N73" s="197"/>
      <c r="O73" s="161"/>
      <c r="P73" s="161"/>
      <c r="Q73" s="161"/>
      <c r="R73" s="257"/>
      <c r="S73" s="197"/>
      <c r="T73" s="197"/>
      <c r="U73" s="196"/>
      <c r="V73" s="197"/>
      <c r="W73" s="185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</row>
    <row r="74" spans="1:36" ht="18.850000000000001" hidden="1" customHeight="1"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</row>
    <row r="75" spans="1:36" s="33" customFormat="1" ht="17.2" hidden="1" customHeight="1">
      <c r="A75" s="33" t="s">
        <v>15</v>
      </c>
      <c r="C75" s="33" t="s">
        <v>54</v>
      </c>
      <c r="V75" s="182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</row>
    <row r="76" spans="1:36" ht="17.2" hidden="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</row>
    <row r="77" spans="1:36" s="34" customFormat="1" ht="23.6" hidden="1">
      <c r="A77" s="810">
        <v>1</v>
      </c>
      <c r="B77" s="335"/>
      <c r="C77" s="335"/>
      <c r="D77" s="335"/>
      <c r="E77" s="336"/>
      <c r="F77" s="471"/>
      <c r="G77" s="471"/>
      <c r="H77" s="471"/>
      <c r="I77" s="338"/>
      <c r="J77" s="179"/>
      <c r="K77" s="179"/>
      <c r="L77" s="334">
        <f>mergeValue(A77)</f>
        <v>1</v>
      </c>
      <c r="M77" s="570" t="s">
        <v>23</v>
      </c>
      <c r="N77" s="554"/>
      <c r="O77" s="861"/>
      <c r="P77" s="862"/>
      <c r="Q77" s="862"/>
      <c r="R77" s="862"/>
      <c r="S77" s="862"/>
      <c r="T77" s="862"/>
      <c r="U77" s="862"/>
      <c r="V77" s="863"/>
      <c r="W77" s="582" t="s">
        <v>622</v>
      </c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</row>
    <row r="78" spans="1:36" s="34" customFormat="1" ht="23.6" hidden="1">
      <c r="A78" s="810"/>
      <c r="B78" s="810">
        <v>1</v>
      </c>
      <c r="C78" s="335"/>
      <c r="D78" s="335"/>
      <c r="E78" s="471"/>
      <c r="F78" s="471"/>
      <c r="G78" s="471"/>
      <c r="H78" s="471"/>
      <c r="I78" s="199"/>
      <c r="J78" s="180"/>
      <c r="L78" s="334" t="str">
        <f>mergeValue(A78) &amp;"."&amp; mergeValue(B78)</f>
        <v>1.1</v>
      </c>
      <c r="M78" s="158" t="s">
        <v>18</v>
      </c>
      <c r="N78" s="280"/>
      <c r="O78" s="861"/>
      <c r="P78" s="862"/>
      <c r="Q78" s="862"/>
      <c r="R78" s="862"/>
      <c r="S78" s="862"/>
      <c r="T78" s="862"/>
      <c r="U78" s="862"/>
      <c r="V78" s="863"/>
      <c r="W78" s="281" t="s">
        <v>483</v>
      </c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</row>
    <row r="79" spans="1:36" s="34" customFormat="1" ht="47.15" hidden="1">
      <c r="A79" s="810"/>
      <c r="B79" s="810"/>
      <c r="C79" s="810">
        <v>1</v>
      </c>
      <c r="D79" s="335"/>
      <c r="E79" s="471"/>
      <c r="F79" s="471"/>
      <c r="G79" s="471"/>
      <c r="H79" s="471"/>
      <c r="I79" s="339"/>
      <c r="J79" s="180"/>
      <c r="K79" s="101"/>
      <c r="L79" s="334" t="str">
        <f>mergeValue(A79) &amp;"."&amp; mergeValue(B79)&amp;"."&amp; mergeValue(C79)</f>
        <v>1.1.1</v>
      </c>
      <c r="M79" s="159" t="s">
        <v>644</v>
      </c>
      <c r="N79" s="280"/>
      <c r="O79" s="861"/>
      <c r="P79" s="862"/>
      <c r="Q79" s="862"/>
      <c r="R79" s="862"/>
      <c r="S79" s="862"/>
      <c r="T79" s="862"/>
      <c r="U79" s="862"/>
      <c r="V79" s="863"/>
      <c r="W79" s="281" t="s">
        <v>649</v>
      </c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</row>
    <row r="80" spans="1:36" s="34" customFormat="1" ht="35.35" hidden="1">
      <c r="A80" s="810"/>
      <c r="B80" s="810"/>
      <c r="C80" s="810"/>
      <c r="D80" s="810">
        <v>1</v>
      </c>
      <c r="E80" s="471"/>
      <c r="F80" s="471"/>
      <c r="G80" s="471"/>
      <c r="H80" s="471"/>
      <c r="I80" s="803"/>
      <c r="J80" s="180"/>
      <c r="K80" s="101"/>
      <c r="L80" s="334" t="str">
        <f>mergeValue(A80) &amp;"."&amp; mergeValue(B80)&amp;"."&amp; mergeValue(C80)&amp;"."&amp; mergeValue(D80)</f>
        <v>1.1.1.1</v>
      </c>
      <c r="M80" s="160" t="s">
        <v>405</v>
      </c>
      <c r="N80" s="280"/>
      <c r="O80" s="873"/>
      <c r="P80" s="874"/>
      <c r="Q80" s="874"/>
      <c r="R80" s="874"/>
      <c r="S80" s="874"/>
      <c r="T80" s="874"/>
      <c r="U80" s="874"/>
      <c r="V80" s="875"/>
      <c r="W80" s="281" t="s">
        <v>602</v>
      </c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</row>
    <row r="81" spans="1:40" s="34" customFormat="1" ht="33.75" hidden="1" customHeight="1">
      <c r="A81" s="810"/>
      <c r="B81" s="810"/>
      <c r="C81" s="810"/>
      <c r="D81" s="810"/>
      <c r="E81" s="810">
        <v>1</v>
      </c>
      <c r="F81" s="471"/>
      <c r="G81" s="471"/>
      <c r="H81" s="471"/>
      <c r="I81" s="803"/>
      <c r="J81" s="803"/>
      <c r="K81" s="101"/>
      <c r="L81" s="334" t="str">
        <f>mergeValue(A81) &amp;"."&amp; mergeValue(B81)&amp;"."&amp; mergeValue(C81)&amp;"."&amp; mergeValue(D81)&amp;"."&amp; mergeValue(E81)</f>
        <v>1.1.1.1.1</v>
      </c>
      <c r="M81" s="171" t="s">
        <v>10</v>
      </c>
      <c r="N81" s="281"/>
      <c r="O81" s="876"/>
      <c r="P81" s="877"/>
      <c r="Q81" s="877"/>
      <c r="R81" s="877"/>
      <c r="S81" s="877"/>
      <c r="T81" s="877"/>
      <c r="U81" s="877"/>
      <c r="V81" s="878"/>
      <c r="W81" s="281" t="s">
        <v>484</v>
      </c>
      <c r="X81" s="293"/>
      <c r="Y81" s="312" t="str">
        <f>strCheckUnique(Z81:Z84)</f>
        <v/>
      </c>
      <c r="Z81" s="293"/>
      <c r="AA81" s="312"/>
      <c r="AB81" s="293"/>
      <c r="AC81" s="293"/>
      <c r="AD81" s="293"/>
      <c r="AE81" s="293"/>
      <c r="AF81" s="293"/>
      <c r="AG81" s="293"/>
      <c r="AH81" s="293"/>
      <c r="AI81" s="293"/>
    </row>
    <row r="82" spans="1:40" s="34" customFormat="1" ht="65.95" hidden="1" customHeight="1">
      <c r="A82" s="810"/>
      <c r="B82" s="810"/>
      <c r="C82" s="810"/>
      <c r="D82" s="810"/>
      <c r="E82" s="810"/>
      <c r="F82" s="335">
        <v>1</v>
      </c>
      <c r="G82" s="335"/>
      <c r="H82" s="335"/>
      <c r="I82" s="803"/>
      <c r="J82" s="803"/>
      <c r="K82" s="339"/>
      <c r="L82" s="334" t="str">
        <f>mergeValue(A82) &amp;"."&amp; mergeValue(B82)&amp;"."&amp; mergeValue(C82)&amp;"."&amp; mergeValue(D82)&amp;"."&amp; mergeValue(E82)&amp;"."&amp; mergeValue(F82)</f>
        <v>1.1.1.1.1.1</v>
      </c>
      <c r="M82" s="328"/>
      <c r="N82" s="294"/>
      <c r="O82" s="191"/>
      <c r="P82" s="191"/>
      <c r="Q82" s="191"/>
      <c r="R82" s="808"/>
      <c r="S82" s="806" t="s">
        <v>87</v>
      </c>
      <c r="T82" s="808"/>
      <c r="U82" s="806" t="s">
        <v>88</v>
      </c>
      <c r="V82" s="277"/>
      <c r="W82" s="814" t="s">
        <v>623</v>
      </c>
      <c r="X82" s="293" t="str">
        <f>strCheckDate(O83:V83)</f>
        <v/>
      </c>
      <c r="Y82" s="312"/>
      <c r="Z82" s="312" t="str">
        <f>IF(M82="","",M82 )</f>
        <v/>
      </c>
      <c r="AA82" s="312"/>
      <c r="AB82" s="312"/>
      <c r="AC82" s="312"/>
      <c r="AD82" s="293"/>
      <c r="AE82" s="293"/>
      <c r="AF82" s="293"/>
      <c r="AG82" s="293"/>
      <c r="AH82" s="293"/>
      <c r="AI82" s="293"/>
    </row>
    <row r="83" spans="1:40" s="34" customFormat="1" ht="14.25" hidden="1" customHeight="1">
      <c r="A83" s="810"/>
      <c r="B83" s="810"/>
      <c r="C83" s="810"/>
      <c r="D83" s="810"/>
      <c r="E83" s="810"/>
      <c r="F83" s="335"/>
      <c r="G83" s="335"/>
      <c r="H83" s="335"/>
      <c r="I83" s="803"/>
      <c r="J83" s="803"/>
      <c r="K83" s="339"/>
      <c r="L83" s="170"/>
      <c r="M83" s="204"/>
      <c r="N83" s="294"/>
      <c r="O83" s="294"/>
      <c r="P83" s="291"/>
      <c r="Q83" s="292" t="str">
        <f>R82 &amp; "-" &amp; T82</f>
        <v>-</v>
      </c>
      <c r="R83" s="808"/>
      <c r="S83" s="806"/>
      <c r="T83" s="809"/>
      <c r="U83" s="806"/>
      <c r="V83" s="277"/>
      <c r="W83" s="815"/>
      <c r="X83" s="293"/>
      <c r="Y83" s="312"/>
      <c r="Z83" s="312"/>
      <c r="AA83" s="312"/>
      <c r="AB83" s="312"/>
      <c r="AC83" s="312"/>
      <c r="AD83" s="293"/>
      <c r="AE83" s="293"/>
      <c r="AF83" s="293"/>
      <c r="AG83" s="293"/>
      <c r="AH83" s="293"/>
      <c r="AI83" s="293"/>
    </row>
    <row r="84" spans="1:40" ht="15.05" hidden="1" customHeight="1">
      <c r="A84" s="810"/>
      <c r="B84" s="810"/>
      <c r="C84" s="810"/>
      <c r="D84" s="810"/>
      <c r="E84" s="810"/>
      <c r="F84" s="335"/>
      <c r="G84" s="335"/>
      <c r="H84" s="335"/>
      <c r="I84" s="803"/>
      <c r="J84" s="803"/>
      <c r="K84" s="200"/>
      <c r="L84" s="111"/>
      <c r="M84" s="174" t="s">
        <v>406</v>
      </c>
      <c r="N84" s="163"/>
      <c r="O84" s="156"/>
      <c r="P84" s="156"/>
      <c r="Q84" s="156"/>
      <c r="R84" s="257"/>
      <c r="S84" s="197"/>
      <c r="T84" s="197"/>
      <c r="U84" s="197"/>
      <c r="V84" s="185"/>
      <c r="W84" s="816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</row>
    <row r="85" spans="1:40" ht="14.4" hidden="1">
      <c r="A85" s="810"/>
      <c r="B85" s="810"/>
      <c r="C85" s="810"/>
      <c r="D85" s="810"/>
      <c r="E85" s="335"/>
      <c r="F85" s="471"/>
      <c r="G85" s="471"/>
      <c r="H85" s="471"/>
      <c r="I85" s="803"/>
      <c r="J85" s="85"/>
      <c r="K85" s="200"/>
      <c r="L85" s="111"/>
      <c r="M85" s="163" t="s">
        <v>13</v>
      </c>
      <c r="N85" s="162"/>
      <c r="O85" s="156"/>
      <c r="P85" s="156"/>
      <c r="Q85" s="156"/>
      <c r="R85" s="257"/>
      <c r="S85" s="197"/>
      <c r="T85" s="197"/>
      <c r="U85" s="196"/>
      <c r="V85" s="197"/>
      <c r="W85" s="185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</row>
    <row r="86" spans="1:40" ht="14.4" hidden="1">
      <c r="A86" s="810"/>
      <c r="B86" s="810"/>
      <c r="C86" s="810"/>
      <c r="D86" s="335"/>
      <c r="E86" s="340"/>
      <c r="F86" s="471"/>
      <c r="G86" s="471"/>
      <c r="H86" s="471"/>
      <c r="I86" s="200"/>
      <c r="J86" s="85"/>
      <c r="K86" s="179"/>
      <c r="L86" s="111"/>
      <c r="M86" s="162" t="s">
        <v>407</v>
      </c>
      <c r="N86" s="161"/>
      <c r="O86" s="156"/>
      <c r="P86" s="156"/>
      <c r="Q86" s="156"/>
      <c r="R86" s="257"/>
      <c r="S86" s="197"/>
      <c r="T86" s="197"/>
      <c r="U86" s="196"/>
      <c r="V86" s="197"/>
      <c r="W86" s="185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</row>
    <row r="87" spans="1:40" ht="14.4" hidden="1">
      <c r="A87" s="810"/>
      <c r="B87" s="810"/>
      <c r="C87" s="335"/>
      <c r="D87" s="335"/>
      <c r="E87" s="340"/>
      <c r="F87" s="471"/>
      <c r="G87" s="471"/>
      <c r="H87" s="471"/>
      <c r="I87" s="200"/>
      <c r="J87" s="85"/>
      <c r="K87" s="179"/>
      <c r="L87" s="111"/>
      <c r="M87" s="161" t="s">
        <v>675</v>
      </c>
      <c r="N87" s="161"/>
      <c r="O87" s="161"/>
      <c r="P87" s="161"/>
      <c r="Q87" s="161"/>
      <c r="R87" s="257"/>
      <c r="S87" s="197"/>
      <c r="T87" s="197"/>
      <c r="U87" s="196"/>
      <c r="V87" s="197"/>
      <c r="W87" s="185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</row>
    <row r="88" spans="1:40" ht="14.4" hidden="1">
      <c r="A88" s="810"/>
      <c r="B88" s="335"/>
      <c r="C88" s="340"/>
      <c r="D88" s="340"/>
      <c r="E88" s="340"/>
      <c r="F88" s="471"/>
      <c r="G88" s="471"/>
      <c r="H88" s="471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57"/>
      <c r="S88" s="197"/>
      <c r="T88" s="197"/>
      <c r="U88" s="196"/>
      <c r="V88" s="197"/>
      <c r="W88" s="185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</row>
    <row r="89" spans="1:40" ht="14.4" hidden="1">
      <c r="A89" s="335"/>
      <c r="B89" s="341"/>
      <c r="C89" s="341"/>
      <c r="D89" s="341"/>
      <c r="E89" s="342"/>
      <c r="F89" s="341"/>
      <c r="G89" s="471"/>
      <c r="H89" s="471"/>
      <c r="I89" s="199"/>
      <c r="J89" s="85"/>
      <c r="K89" s="339"/>
      <c r="L89" s="111"/>
      <c r="M89" s="209" t="s">
        <v>311</v>
      </c>
      <c r="N89" s="161"/>
      <c r="O89" s="161"/>
      <c r="P89" s="161"/>
      <c r="Q89" s="161"/>
      <c r="R89" s="257"/>
      <c r="S89" s="197"/>
      <c r="T89" s="197"/>
      <c r="U89" s="196"/>
      <c r="V89" s="197"/>
      <c r="W89" s="185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</row>
    <row r="90" spans="1:40" s="33" customFormat="1" ht="17.2" hidden="1" customHeight="1">
      <c r="G90" s="33" t="s">
        <v>15</v>
      </c>
      <c r="I90" s="33" t="s">
        <v>71</v>
      </c>
      <c r="V90" s="182"/>
    </row>
    <row r="91" spans="1:40" ht="17.2" hidden="1" customHeight="1">
      <c r="X91" s="126"/>
      <c r="Y91" s="42"/>
      <c r="Z91" s="42"/>
    </row>
    <row r="92" spans="1:40" ht="16.5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61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3"/>
      <c r="AB92" s="187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</row>
    <row r="93" spans="1:40" s="34" customFormat="1" ht="15.0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68"/>
      <c r="O93" s="861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3"/>
      <c r="AB93" s="187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</row>
    <row r="94" spans="1:40" s="34" customFormat="1" ht="15.0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69"/>
      <c r="O94" s="861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3"/>
      <c r="AB94" s="187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</row>
    <row r="95" spans="1:40" s="34" customFormat="1" ht="15.0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0"/>
      <c r="O95" s="861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3"/>
      <c r="AB95" s="187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</row>
    <row r="96" spans="1:40" s="34" customFormat="1" ht="0.2" hidden="1" customHeight="1">
      <c r="G96" s="200"/>
      <c r="H96" s="199"/>
      <c r="I96" s="300"/>
      <c r="J96" s="180"/>
      <c r="L96" s="169"/>
      <c r="M96" s="171"/>
      <c r="N96" s="190"/>
      <c r="O96" s="279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5"/>
      <c r="AB96" s="189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</row>
    <row r="97" spans="7:40" s="34" customFormat="1" ht="15.05" hidden="1" customHeight="1">
      <c r="G97" s="201"/>
      <c r="H97" s="199"/>
      <c r="I97" s="908"/>
      <c r="J97" s="299"/>
      <c r="K97" s="202"/>
      <c r="L97" s="169" t="s">
        <v>22</v>
      </c>
      <c r="M97" s="172" t="s">
        <v>10</v>
      </c>
      <c r="N97" s="267"/>
      <c r="O97" s="864"/>
      <c r="P97" s="865"/>
      <c r="Q97" s="865"/>
      <c r="R97" s="865"/>
      <c r="S97" s="865"/>
      <c r="T97" s="865"/>
      <c r="U97" s="865"/>
      <c r="V97" s="865"/>
      <c r="W97" s="865"/>
      <c r="X97" s="865"/>
      <c r="Y97" s="865"/>
      <c r="Z97" s="865"/>
      <c r="AA97" s="866"/>
      <c r="AB97" s="187"/>
      <c r="AC97" s="293"/>
      <c r="AD97" s="312" t="str">
        <f>strCheckUnique(AE97:AE103)</f>
        <v/>
      </c>
      <c r="AE97" s="293"/>
      <c r="AF97" s="312"/>
      <c r="AG97" s="293"/>
      <c r="AH97" s="293"/>
      <c r="AI97" s="293"/>
      <c r="AJ97" s="293"/>
      <c r="AK97" s="293"/>
      <c r="AL97" s="293"/>
      <c r="AM97" s="293"/>
      <c r="AN97" s="293"/>
    </row>
    <row r="98" spans="7:40" s="34" customFormat="1" ht="15.05" hidden="1" customHeight="1">
      <c r="G98" s="201"/>
      <c r="H98" s="199">
        <v>1</v>
      </c>
      <c r="I98" s="908"/>
      <c r="J98" s="833"/>
      <c r="K98" s="202"/>
      <c r="L98" s="170"/>
      <c r="M98" s="173"/>
      <c r="N98" s="204"/>
      <c r="O98" s="191"/>
      <c r="P98" s="262"/>
      <c r="Q98" s="262"/>
      <c r="R98" s="262"/>
      <c r="S98" s="262"/>
      <c r="T98" s="262"/>
      <c r="U98" s="262"/>
      <c r="V98" s="292" t="str">
        <f>W98 &amp; "-" &amp; Y98</f>
        <v>-</v>
      </c>
      <c r="W98" s="887"/>
      <c r="X98" s="806" t="s">
        <v>87</v>
      </c>
      <c r="Y98" s="887"/>
      <c r="Z98" s="871" t="s">
        <v>88</v>
      </c>
      <c r="AA98" s="125"/>
      <c r="AB98" s="187"/>
      <c r="AC98" s="293" t="str">
        <f>strCheckDate(O98:AA98)</f>
        <v/>
      </c>
      <c r="AD98" s="312"/>
      <c r="AE98" s="312" t="str">
        <f>IF(M98="","",M98 )</f>
        <v/>
      </c>
      <c r="AF98" s="312"/>
      <c r="AG98" s="312"/>
      <c r="AH98" s="312"/>
      <c r="AI98" s="293"/>
      <c r="AJ98" s="293"/>
      <c r="AK98" s="293"/>
      <c r="AL98" s="293"/>
      <c r="AM98" s="293"/>
      <c r="AN98" s="293"/>
    </row>
    <row r="99" spans="7:40" s="34" customFormat="1" ht="0.2" hidden="1" customHeight="1">
      <c r="G99" s="201"/>
      <c r="H99" s="199"/>
      <c r="I99" s="908"/>
      <c r="J99" s="833"/>
      <c r="K99" s="202"/>
      <c r="L99" s="170"/>
      <c r="M99" s="204"/>
      <c r="N99" s="204"/>
      <c r="O99" s="191"/>
      <c r="P99" s="262"/>
      <c r="Q99" s="262"/>
      <c r="R99" s="262"/>
      <c r="S99" s="262"/>
      <c r="T99" s="262"/>
      <c r="U99" s="292"/>
      <c r="V99" s="292"/>
      <c r="W99" s="888"/>
      <c r="X99" s="806"/>
      <c r="Y99" s="888"/>
      <c r="Z99" s="872"/>
      <c r="AA99" s="125"/>
      <c r="AB99" s="297"/>
      <c r="AC99" s="293"/>
      <c r="AD99" s="293"/>
      <c r="AE99" s="293"/>
      <c r="AF99" s="312">
        <f ca="1">OFFSET(AF99,-1,0)</f>
        <v>0</v>
      </c>
      <c r="AG99" s="293"/>
      <c r="AH99" s="293"/>
      <c r="AI99" s="293"/>
      <c r="AJ99" s="293"/>
      <c r="AK99" s="293"/>
      <c r="AL99" s="293"/>
      <c r="AM99" s="293"/>
      <c r="AN99" s="293"/>
    </row>
    <row r="100" spans="7:40" s="34" customFormat="1" ht="15.05" hidden="1" customHeight="1">
      <c r="G100" s="201"/>
      <c r="H100" s="199"/>
      <c r="I100" s="908"/>
      <c r="J100" s="833"/>
      <c r="K100" s="202"/>
      <c r="L100" s="193"/>
      <c r="M100" s="194"/>
      <c r="N100" s="263"/>
      <c r="O100" s="191"/>
      <c r="P100" s="262"/>
      <c r="Q100" s="262"/>
      <c r="R100" s="262"/>
      <c r="S100" s="262"/>
      <c r="T100" s="262"/>
      <c r="U100" s="262"/>
      <c r="V100" s="292" t="str">
        <f>W100 &amp; "-" &amp; Y100</f>
        <v>-</v>
      </c>
      <c r="W100" s="887"/>
      <c r="X100" s="806" t="s">
        <v>87</v>
      </c>
      <c r="Y100" s="887"/>
      <c r="Z100" s="871" t="s">
        <v>88</v>
      </c>
      <c r="AA100" s="282"/>
      <c r="AB100" s="185"/>
      <c r="AC100" s="293" t="str">
        <f>strCheckDate(O100:AA100)</f>
        <v/>
      </c>
      <c r="AD100" s="293"/>
      <c r="AE100" s="293"/>
      <c r="AF100" s="312"/>
      <c r="AG100" s="293"/>
      <c r="AH100" s="293"/>
      <c r="AI100" s="293"/>
      <c r="AJ100" s="293"/>
      <c r="AK100" s="293"/>
      <c r="AL100" s="293"/>
      <c r="AM100" s="293"/>
      <c r="AN100" s="293"/>
    </row>
    <row r="101" spans="7:40" s="34" customFormat="1" ht="0.2" hidden="1" customHeight="1">
      <c r="G101" s="201"/>
      <c r="H101" s="199"/>
      <c r="I101" s="908"/>
      <c r="J101" s="833"/>
      <c r="K101" s="202"/>
      <c r="L101" s="195"/>
      <c r="M101" s="296"/>
      <c r="N101" s="266"/>
      <c r="O101" s="191"/>
      <c r="P101" s="262"/>
      <c r="Q101" s="262"/>
      <c r="R101" s="262"/>
      <c r="S101" s="262"/>
      <c r="T101" s="262"/>
      <c r="U101" s="292"/>
      <c r="V101" s="292"/>
      <c r="W101" s="888"/>
      <c r="X101" s="806"/>
      <c r="Y101" s="888"/>
      <c r="Z101" s="872"/>
      <c r="AA101" s="282"/>
      <c r="AB101" s="186"/>
      <c r="AC101" s="293"/>
      <c r="AD101" s="293"/>
      <c r="AE101" s="293"/>
      <c r="AF101" s="312">
        <f ca="1">OFFSET(AF101,-1,0)</f>
        <v>0</v>
      </c>
      <c r="AG101" s="293"/>
      <c r="AH101" s="293"/>
      <c r="AI101" s="293"/>
      <c r="AJ101" s="293"/>
      <c r="AK101" s="293"/>
      <c r="AL101" s="293"/>
      <c r="AM101" s="293"/>
      <c r="AN101" s="293"/>
    </row>
    <row r="102" spans="7:40" s="34" customFormat="1" ht="15.05" hidden="1" customHeight="1">
      <c r="G102" s="201"/>
      <c r="H102" s="199"/>
      <c r="I102" s="908"/>
      <c r="J102" s="833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</row>
    <row r="103" spans="7:40" ht="15.05" hidden="1" customHeight="1">
      <c r="G103" s="201"/>
      <c r="H103" s="200"/>
      <c r="I103" s="908"/>
      <c r="J103" s="299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4"/>
      <c r="AA103" s="274"/>
      <c r="AB103" s="186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2"/>
    </row>
    <row r="104" spans="7:40" ht="15.05" hidden="1" customHeight="1">
      <c r="G104" s="200"/>
      <c r="H104" s="200"/>
      <c r="I104" s="300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5"/>
      <c r="AA104" s="275"/>
      <c r="AB104" s="186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2"/>
    </row>
    <row r="105" spans="7:40" ht="15.0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1"/>
      <c r="AA105" s="271"/>
      <c r="AB105" s="186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2"/>
    </row>
    <row r="106" spans="7:40" ht="15.0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2"/>
      <c r="AA106" s="272"/>
      <c r="AB106" s="186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</row>
    <row r="107" spans="7:40" ht="15.0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3"/>
      <c r="AA107" s="273"/>
      <c r="AB107" s="186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2"/>
    </row>
    <row r="108" spans="7:40" ht="15.0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6"/>
      <c r="AA108" s="276"/>
      <c r="AB108" s="186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</row>
    <row r="109" spans="7:40" s="34" customFormat="1" ht="15.05" hidden="1" customHeight="1">
      <c r="G109" s="201"/>
      <c r="H109" s="199"/>
      <c r="I109" s="200"/>
      <c r="J109" s="85"/>
      <c r="K109" s="85"/>
      <c r="L109" s="170"/>
      <c r="M109" s="194"/>
      <c r="N109" s="263"/>
      <c r="O109" s="191"/>
      <c r="P109" s="262"/>
      <c r="Q109" s="262"/>
      <c r="R109" s="262"/>
      <c r="S109" s="262"/>
      <c r="T109" s="262"/>
      <c r="U109" s="262"/>
      <c r="V109" s="262"/>
      <c r="W109" s="80"/>
      <c r="X109" s="301" t="s">
        <v>87</v>
      </c>
      <c r="Y109" s="80"/>
      <c r="Z109" s="124" t="s">
        <v>88</v>
      </c>
      <c r="AA109" s="125"/>
      <c r="AB109" s="284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</row>
    <row r="110" spans="7:40" ht="17.2" hidden="1" customHeight="1"/>
    <row r="111" spans="7:40" ht="17.2" hidden="1" customHeight="1"/>
    <row r="112" spans="7:40" s="33" customFormat="1" ht="17.2" hidden="1" customHeight="1">
      <c r="G112" s="33" t="s">
        <v>15</v>
      </c>
      <c r="I112" s="33" t="s">
        <v>72</v>
      </c>
      <c r="U112" s="182"/>
    </row>
    <row r="113" spans="7:35" ht="17.2" hidden="1" customHeight="1">
      <c r="T113" s="126"/>
      <c r="U113" s="42"/>
    </row>
    <row r="114" spans="7:35" ht="16.5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61"/>
      <c r="P114" s="862"/>
      <c r="Q114" s="862"/>
      <c r="R114" s="862"/>
      <c r="S114" s="862"/>
      <c r="T114" s="862"/>
      <c r="U114" s="862"/>
      <c r="V114" s="863"/>
      <c r="W114" s="187"/>
      <c r="X114" s="302"/>
      <c r="Y114" s="302"/>
      <c r="Z114" s="302"/>
      <c r="AA114" s="302"/>
      <c r="AB114" s="302"/>
      <c r="AC114" s="302"/>
      <c r="AD114" s="302"/>
      <c r="AE114" s="302"/>
      <c r="AF114" s="302"/>
      <c r="AG114" s="302"/>
      <c r="AH114" s="302"/>
      <c r="AI114" s="302"/>
    </row>
    <row r="115" spans="7:35" s="34" customFormat="1" ht="15.0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68"/>
      <c r="O115" s="861"/>
      <c r="P115" s="862"/>
      <c r="Q115" s="862"/>
      <c r="R115" s="862"/>
      <c r="S115" s="862"/>
      <c r="T115" s="862"/>
      <c r="U115" s="862"/>
      <c r="V115" s="863"/>
      <c r="W115" s="187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</row>
    <row r="116" spans="7:35" s="34" customFormat="1" ht="15.0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69"/>
      <c r="O116" s="861"/>
      <c r="P116" s="862"/>
      <c r="Q116" s="862"/>
      <c r="R116" s="862"/>
      <c r="S116" s="862"/>
      <c r="T116" s="862"/>
      <c r="U116" s="862"/>
      <c r="V116" s="863"/>
      <c r="W116" s="187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</row>
    <row r="117" spans="7:35" s="34" customFormat="1" ht="15.0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0"/>
      <c r="O117" s="861"/>
      <c r="P117" s="862"/>
      <c r="Q117" s="862"/>
      <c r="R117" s="862"/>
      <c r="S117" s="862"/>
      <c r="T117" s="862"/>
      <c r="U117" s="862"/>
      <c r="V117" s="863"/>
      <c r="W117" s="187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</row>
    <row r="118" spans="7:35" s="34" customFormat="1" ht="24.9" hidden="1" customHeight="1">
      <c r="G118" s="179"/>
      <c r="H118" s="177"/>
      <c r="I118" s="832"/>
      <c r="J118" s="180"/>
      <c r="L118" s="169"/>
      <c r="M118" s="171"/>
      <c r="N118" s="190"/>
      <c r="O118" s="279"/>
      <c r="P118" s="264"/>
      <c r="Q118" s="264"/>
      <c r="R118" s="264"/>
      <c r="S118" s="264"/>
      <c r="T118" s="264"/>
      <c r="U118" s="264"/>
      <c r="V118" s="265"/>
      <c r="W118" s="189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</row>
    <row r="119" spans="7:35" s="34" customFormat="1" ht="15.05" hidden="1" customHeight="1">
      <c r="G119" s="181"/>
      <c r="H119" s="177"/>
      <c r="I119" s="832"/>
      <c r="J119" s="833"/>
      <c r="L119" s="169" t="s">
        <v>22</v>
      </c>
      <c r="M119" s="172" t="s">
        <v>10</v>
      </c>
      <c r="N119" s="267"/>
      <c r="O119" s="864"/>
      <c r="P119" s="865"/>
      <c r="Q119" s="865"/>
      <c r="R119" s="865"/>
      <c r="S119" s="865"/>
      <c r="T119" s="865"/>
      <c r="U119" s="865"/>
      <c r="V119" s="866"/>
      <c r="W119" s="187"/>
      <c r="X119" s="293"/>
      <c r="Y119" s="312" t="str">
        <f>strCheckUnique(Z119:Z122)</f>
        <v/>
      </c>
      <c r="Z119" s="293"/>
      <c r="AA119" s="312"/>
      <c r="AB119" s="293"/>
      <c r="AC119" s="293"/>
      <c r="AD119" s="293"/>
      <c r="AE119" s="293"/>
      <c r="AF119" s="293"/>
      <c r="AG119" s="293"/>
      <c r="AH119" s="293"/>
      <c r="AI119" s="293"/>
    </row>
    <row r="120" spans="7:35" s="34" customFormat="1" ht="17.2" hidden="1" customHeight="1">
      <c r="G120" s="181"/>
      <c r="H120" s="177">
        <v>1</v>
      </c>
      <c r="I120" s="832"/>
      <c r="J120" s="833"/>
      <c r="K120" s="202"/>
      <c r="L120" s="170"/>
      <c r="M120" s="173"/>
      <c r="N120" s="204"/>
      <c r="O120" s="191"/>
      <c r="P120" s="191"/>
      <c r="Q120" s="191"/>
      <c r="R120" s="867"/>
      <c r="S120" s="869" t="s">
        <v>87</v>
      </c>
      <c r="T120" s="867"/>
      <c r="U120" s="871" t="s">
        <v>88</v>
      </c>
      <c r="V120" s="184"/>
      <c r="W120" s="187"/>
      <c r="X120" s="293" t="str">
        <f>strCheckDate(O121:V121)</f>
        <v/>
      </c>
      <c r="Y120" s="312"/>
      <c r="Z120" s="312" t="str">
        <f>IF(M120="","",M120 )</f>
        <v/>
      </c>
      <c r="AA120" s="312"/>
      <c r="AB120" s="312"/>
      <c r="AC120" s="312"/>
      <c r="AD120" s="293"/>
      <c r="AE120" s="293"/>
      <c r="AF120" s="293"/>
      <c r="AG120" s="293"/>
      <c r="AH120" s="293"/>
      <c r="AI120" s="293"/>
    </row>
    <row r="121" spans="7:35" s="34" customFormat="1" ht="0.2" hidden="1" customHeight="1">
      <c r="G121" s="181"/>
      <c r="H121" s="177"/>
      <c r="I121" s="832"/>
      <c r="J121" s="833"/>
      <c r="K121" s="202"/>
      <c r="L121" s="193"/>
      <c r="M121" s="204"/>
      <c r="N121" s="204"/>
      <c r="O121" s="204"/>
      <c r="P121" s="204"/>
      <c r="Q121" s="292" t="str">
        <f>R120 &amp; "-" &amp; T120</f>
        <v>-</v>
      </c>
      <c r="R121" s="868"/>
      <c r="S121" s="870"/>
      <c r="T121" s="868"/>
      <c r="U121" s="872"/>
      <c r="V121" s="184"/>
      <c r="W121" s="189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</row>
    <row r="122" spans="7:35" ht="15.05" hidden="1" customHeight="1">
      <c r="G122" s="181"/>
      <c r="H122" s="179"/>
      <c r="I122" s="832"/>
      <c r="J122" s="833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4"/>
      <c r="V122" s="157"/>
      <c r="W122" s="185"/>
      <c r="X122" s="302"/>
      <c r="Y122" s="302"/>
      <c r="Z122" s="302"/>
      <c r="AA122" s="302"/>
      <c r="AB122" s="302"/>
      <c r="AC122" s="302"/>
      <c r="AD122" s="302"/>
      <c r="AE122" s="302"/>
      <c r="AF122" s="302"/>
      <c r="AG122" s="302"/>
      <c r="AH122" s="302"/>
      <c r="AI122" s="302"/>
    </row>
    <row r="123" spans="7:35" ht="15.05" hidden="1" customHeight="1">
      <c r="G123" s="179"/>
      <c r="H123" s="179"/>
      <c r="I123" s="832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5"/>
      <c r="V123" s="157"/>
      <c r="W123" s="186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302"/>
      <c r="AH123" s="302"/>
      <c r="AI123" s="302"/>
    </row>
    <row r="124" spans="7:35" ht="15.0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1"/>
      <c r="V124" s="157"/>
      <c r="W124" s="186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</row>
    <row r="125" spans="7:35" ht="15.0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2"/>
      <c r="V125" s="157"/>
      <c r="W125" s="186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2"/>
      <c r="AI125" s="302"/>
    </row>
    <row r="126" spans="7:35" ht="15.0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3"/>
      <c r="V126" s="157"/>
      <c r="W126" s="186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2"/>
      <c r="AI126" s="302"/>
    </row>
    <row r="127" spans="7:35" ht="15.0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6"/>
      <c r="V127" s="157"/>
      <c r="W127" s="186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</row>
    <row r="128" spans="7:35" ht="17.2" hidden="1" customHeight="1"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302"/>
      <c r="AH128" s="302"/>
    </row>
    <row r="129" spans="7:35" s="33" customFormat="1" ht="17.2" hidden="1" customHeight="1">
      <c r="G129" s="33" t="s">
        <v>15</v>
      </c>
      <c r="I129" s="33" t="s">
        <v>186</v>
      </c>
      <c r="V129" s="182"/>
      <c r="X129" s="318"/>
      <c r="Y129" s="318"/>
      <c r="Z129" s="318"/>
      <c r="AA129" s="318"/>
      <c r="AB129" s="318"/>
      <c r="AC129" s="318"/>
      <c r="AD129" s="318"/>
      <c r="AE129" s="318"/>
      <c r="AF129" s="318"/>
      <c r="AG129" s="318"/>
      <c r="AH129" s="318"/>
    </row>
    <row r="130" spans="7:35" ht="17.2" hidden="1" customHeight="1">
      <c r="T130" s="126"/>
      <c r="U130" s="4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302"/>
      <c r="AH130" s="302"/>
    </row>
    <row r="131" spans="7:35" ht="16.5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61"/>
      <c r="P131" s="862"/>
      <c r="Q131" s="862"/>
      <c r="R131" s="862"/>
      <c r="S131" s="862"/>
      <c r="T131" s="862"/>
      <c r="U131" s="862"/>
      <c r="V131" s="863"/>
      <c r="W131" s="187"/>
      <c r="X131" s="302"/>
      <c r="Y131" s="302"/>
      <c r="Z131" s="302"/>
      <c r="AA131" s="302"/>
      <c r="AB131" s="302"/>
      <c r="AC131" s="302"/>
      <c r="AD131" s="302"/>
      <c r="AE131" s="302"/>
      <c r="AF131" s="302"/>
      <c r="AG131" s="302"/>
      <c r="AH131" s="302"/>
      <c r="AI131" s="302"/>
    </row>
    <row r="132" spans="7:35" s="34" customFormat="1" ht="15.0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68"/>
      <c r="O132" s="861"/>
      <c r="P132" s="862"/>
      <c r="Q132" s="862"/>
      <c r="R132" s="862"/>
      <c r="S132" s="862"/>
      <c r="T132" s="862"/>
      <c r="U132" s="862"/>
      <c r="V132" s="863"/>
      <c r="W132" s="187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</row>
    <row r="133" spans="7:35" s="34" customFormat="1" ht="15.0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69"/>
      <c r="O133" s="861"/>
      <c r="P133" s="862"/>
      <c r="Q133" s="862"/>
      <c r="R133" s="862"/>
      <c r="S133" s="862"/>
      <c r="T133" s="862"/>
      <c r="U133" s="862"/>
      <c r="V133" s="863"/>
      <c r="W133" s="187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</row>
    <row r="134" spans="7:35" s="34" customFormat="1" ht="15.0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0"/>
      <c r="O134" s="861"/>
      <c r="P134" s="862"/>
      <c r="Q134" s="862"/>
      <c r="R134" s="862"/>
      <c r="S134" s="862"/>
      <c r="T134" s="862"/>
      <c r="U134" s="862"/>
      <c r="V134" s="863"/>
      <c r="W134" s="187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</row>
    <row r="135" spans="7:35" s="34" customFormat="1" ht="24.9" hidden="1" customHeight="1">
      <c r="G135" s="179"/>
      <c r="H135" s="177"/>
      <c r="I135" s="832"/>
      <c r="J135" s="180"/>
      <c r="L135" s="169"/>
      <c r="M135" s="171"/>
      <c r="N135" s="190"/>
      <c r="O135" s="279"/>
      <c r="P135" s="264"/>
      <c r="Q135" s="264"/>
      <c r="R135" s="264"/>
      <c r="S135" s="264"/>
      <c r="T135" s="264"/>
      <c r="U135" s="264"/>
      <c r="V135" s="265"/>
      <c r="W135" s="189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</row>
    <row r="136" spans="7:35" s="34" customFormat="1" ht="15.05" hidden="1" customHeight="1">
      <c r="G136" s="181"/>
      <c r="H136" s="177"/>
      <c r="I136" s="832"/>
      <c r="J136" s="833"/>
      <c r="L136" s="169" t="s">
        <v>22</v>
      </c>
      <c r="M136" s="172" t="s">
        <v>10</v>
      </c>
      <c r="N136" s="267"/>
      <c r="O136" s="864"/>
      <c r="P136" s="865"/>
      <c r="Q136" s="865"/>
      <c r="R136" s="865"/>
      <c r="S136" s="865"/>
      <c r="T136" s="865"/>
      <c r="U136" s="865"/>
      <c r="V136" s="866"/>
      <c r="W136" s="187"/>
      <c r="X136" s="293"/>
      <c r="Y136" s="312" t="str">
        <f>strCheckUnique(Z136:Z139)</f>
        <v/>
      </c>
      <c r="Z136" s="293"/>
      <c r="AA136" s="312"/>
      <c r="AB136" s="293"/>
      <c r="AC136" s="293"/>
      <c r="AD136" s="293"/>
      <c r="AE136" s="293"/>
      <c r="AF136" s="293"/>
      <c r="AG136" s="293"/>
      <c r="AH136" s="293"/>
      <c r="AI136" s="293"/>
    </row>
    <row r="137" spans="7:35" s="34" customFormat="1" ht="17.2" hidden="1" customHeight="1">
      <c r="G137" s="181"/>
      <c r="H137" s="177">
        <v>1</v>
      </c>
      <c r="I137" s="832"/>
      <c r="J137" s="833"/>
      <c r="K137" s="202"/>
      <c r="L137" s="170"/>
      <c r="M137" s="173"/>
      <c r="N137" s="204"/>
      <c r="O137" s="191"/>
      <c r="P137" s="191"/>
      <c r="Q137" s="191"/>
      <c r="R137" s="867"/>
      <c r="S137" s="869" t="s">
        <v>87</v>
      </c>
      <c r="T137" s="867"/>
      <c r="U137" s="871" t="s">
        <v>88</v>
      </c>
      <c r="V137" s="184"/>
      <c r="W137" s="187"/>
      <c r="X137" s="293" t="str">
        <f>strCheckDate(O138:V138)</f>
        <v/>
      </c>
      <c r="Y137" s="312"/>
      <c r="Z137" s="312" t="str">
        <f>IF(M137="","",M137 )</f>
        <v/>
      </c>
      <c r="AA137" s="312"/>
      <c r="AB137" s="312"/>
      <c r="AC137" s="312"/>
      <c r="AD137" s="293"/>
      <c r="AE137" s="293"/>
      <c r="AF137" s="293"/>
      <c r="AG137" s="293"/>
      <c r="AH137" s="293"/>
      <c r="AI137" s="293"/>
    </row>
    <row r="138" spans="7:35" s="34" customFormat="1" ht="0.2" hidden="1" customHeight="1">
      <c r="G138" s="181"/>
      <c r="H138" s="177"/>
      <c r="I138" s="832"/>
      <c r="J138" s="833"/>
      <c r="K138" s="202"/>
      <c r="L138" s="193"/>
      <c r="M138" s="204"/>
      <c r="N138" s="204"/>
      <c r="O138" s="204"/>
      <c r="P138" s="204"/>
      <c r="Q138" s="292" t="str">
        <f>R137 &amp; "-" &amp; T137</f>
        <v>-</v>
      </c>
      <c r="R138" s="868"/>
      <c r="S138" s="870"/>
      <c r="T138" s="868"/>
      <c r="U138" s="872"/>
      <c r="V138" s="184"/>
      <c r="W138" s="189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</row>
    <row r="139" spans="7:35" ht="15.05" hidden="1" customHeight="1">
      <c r="G139" s="181"/>
      <c r="H139" s="179"/>
      <c r="I139" s="832"/>
      <c r="J139" s="833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4"/>
      <c r="V139" s="157"/>
      <c r="W139" s="185"/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</row>
    <row r="140" spans="7:35" ht="15.05" hidden="1" customHeight="1">
      <c r="G140" s="179"/>
      <c r="H140" s="179"/>
      <c r="I140" s="832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5"/>
      <c r="V140" s="157"/>
      <c r="W140" s="186"/>
      <c r="X140" s="302"/>
      <c r="Y140" s="302"/>
      <c r="Z140" s="302"/>
      <c r="AA140" s="302"/>
      <c r="AB140" s="302"/>
      <c r="AC140" s="302"/>
      <c r="AD140" s="302"/>
      <c r="AE140" s="302"/>
      <c r="AF140" s="302"/>
      <c r="AG140" s="302"/>
      <c r="AH140" s="302"/>
      <c r="AI140" s="302"/>
    </row>
    <row r="141" spans="7:35" ht="15.0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1"/>
      <c r="V141" s="157"/>
      <c r="W141" s="186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302"/>
      <c r="AH141" s="302"/>
      <c r="AI141" s="302"/>
    </row>
    <row r="142" spans="7:35" ht="15.0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2"/>
      <c r="V142" s="157"/>
      <c r="W142" s="186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</row>
    <row r="143" spans="7:35" ht="15.0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3"/>
      <c r="V143" s="157"/>
      <c r="W143" s="186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302"/>
      <c r="AH143" s="302"/>
      <c r="AI143" s="302"/>
    </row>
    <row r="144" spans="7:35" ht="15.0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6"/>
      <c r="V144" s="157"/>
      <c r="W144" s="186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</row>
    <row r="145" spans="7:35" ht="17.2" hidden="1" customHeight="1"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</row>
    <row r="146" spans="7:35" s="33" customFormat="1" ht="17.2" hidden="1" customHeight="1">
      <c r="G146" s="33" t="s">
        <v>15</v>
      </c>
      <c r="I146" s="33" t="s">
        <v>187</v>
      </c>
      <c r="V146" s="182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</row>
    <row r="147" spans="7:35" ht="17.2" hidden="1" customHeight="1">
      <c r="T147" s="126"/>
      <c r="U147" s="4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</row>
    <row r="148" spans="7:35" ht="16.5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61"/>
      <c r="P148" s="862"/>
      <c r="Q148" s="862"/>
      <c r="R148" s="862"/>
      <c r="S148" s="862"/>
      <c r="T148" s="862"/>
      <c r="U148" s="862"/>
      <c r="V148" s="863"/>
      <c r="W148" s="187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302"/>
      <c r="AH148" s="302"/>
      <c r="AI148" s="302"/>
    </row>
    <row r="149" spans="7:35" s="34" customFormat="1" ht="15.0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68"/>
      <c r="O149" s="861"/>
      <c r="P149" s="862"/>
      <c r="Q149" s="862"/>
      <c r="R149" s="862"/>
      <c r="S149" s="862"/>
      <c r="T149" s="862"/>
      <c r="U149" s="862"/>
      <c r="V149" s="863"/>
      <c r="W149" s="187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</row>
    <row r="150" spans="7:35" s="34" customFormat="1" ht="15.0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69"/>
      <c r="O150" s="861"/>
      <c r="P150" s="862"/>
      <c r="Q150" s="862"/>
      <c r="R150" s="862"/>
      <c r="S150" s="862"/>
      <c r="T150" s="862"/>
      <c r="U150" s="862"/>
      <c r="V150" s="863"/>
      <c r="W150" s="187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</row>
    <row r="151" spans="7:35" s="34" customFormat="1" ht="15.0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0"/>
      <c r="O151" s="861"/>
      <c r="P151" s="862"/>
      <c r="Q151" s="862"/>
      <c r="R151" s="862"/>
      <c r="S151" s="862"/>
      <c r="T151" s="862"/>
      <c r="U151" s="862"/>
      <c r="V151" s="863"/>
      <c r="W151" s="187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</row>
    <row r="152" spans="7:35" s="34" customFormat="1" ht="24.9" hidden="1" customHeight="1">
      <c r="G152" s="179"/>
      <c r="H152" s="177"/>
      <c r="I152" s="832"/>
      <c r="J152" s="180"/>
      <c r="L152" s="169" t="s">
        <v>12</v>
      </c>
      <c r="M152" s="171" t="s">
        <v>9</v>
      </c>
      <c r="N152" s="190"/>
      <c r="O152" s="876"/>
      <c r="P152" s="877"/>
      <c r="Q152" s="877"/>
      <c r="R152" s="877"/>
      <c r="S152" s="877"/>
      <c r="T152" s="877"/>
      <c r="U152" s="877"/>
      <c r="V152" s="878"/>
      <c r="W152" s="187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</row>
    <row r="153" spans="7:35" s="34" customFormat="1" ht="15.05" hidden="1" customHeight="1">
      <c r="G153" s="181"/>
      <c r="H153" s="177"/>
      <c r="I153" s="832"/>
      <c r="J153" s="833"/>
      <c r="L153" s="169" t="s">
        <v>22</v>
      </c>
      <c r="M153" s="172" t="s">
        <v>10</v>
      </c>
      <c r="N153" s="267"/>
      <c r="O153" s="864"/>
      <c r="P153" s="865"/>
      <c r="Q153" s="865"/>
      <c r="R153" s="865"/>
      <c r="S153" s="865"/>
      <c r="T153" s="865"/>
      <c r="U153" s="865"/>
      <c r="V153" s="866"/>
      <c r="W153" s="187"/>
      <c r="X153" s="293"/>
      <c r="Y153" s="312" t="str">
        <f>strCheckUnique(Z153:Z156)</f>
        <v/>
      </c>
      <c r="Z153" s="293"/>
      <c r="AA153" s="312"/>
      <c r="AB153" s="293"/>
      <c r="AC153" s="293"/>
      <c r="AD153" s="293"/>
      <c r="AE153" s="293"/>
      <c r="AF153" s="293"/>
      <c r="AG153" s="293"/>
      <c r="AH153" s="293"/>
      <c r="AI153" s="293"/>
    </row>
    <row r="154" spans="7:35" s="34" customFormat="1" ht="15.75" hidden="1" customHeight="1">
      <c r="G154" s="181"/>
      <c r="H154" s="177">
        <v>1</v>
      </c>
      <c r="I154" s="832"/>
      <c r="J154" s="833"/>
      <c r="K154" s="202"/>
      <c r="L154" s="170"/>
      <c r="M154" s="173"/>
      <c r="N154" s="204"/>
      <c r="O154" s="319"/>
      <c r="P154" s="191"/>
      <c r="Q154" s="191"/>
      <c r="R154" s="867"/>
      <c r="S154" s="869" t="s">
        <v>87</v>
      </c>
      <c r="T154" s="867"/>
      <c r="U154" s="871" t="s">
        <v>88</v>
      </c>
      <c r="V154" s="184"/>
      <c r="W154" s="187"/>
      <c r="X154" s="293" t="str">
        <f>strCheckDate(O155:V155)</f>
        <v/>
      </c>
      <c r="Y154" s="312"/>
      <c r="Z154" s="312" t="str">
        <f>IF(M154="","",M154 )</f>
        <v/>
      </c>
      <c r="AA154" s="312"/>
      <c r="AB154" s="312"/>
      <c r="AC154" s="312"/>
      <c r="AD154" s="293"/>
      <c r="AE154" s="293"/>
      <c r="AF154" s="293"/>
      <c r="AG154" s="293"/>
      <c r="AH154" s="293"/>
      <c r="AI154" s="293"/>
    </row>
    <row r="155" spans="7:35" s="34" customFormat="1" ht="0.2" hidden="1" customHeight="1">
      <c r="G155" s="181"/>
      <c r="H155" s="177"/>
      <c r="I155" s="832"/>
      <c r="J155" s="833"/>
      <c r="K155" s="202"/>
      <c r="L155" s="193"/>
      <c r="M155" s="204"/>
      <c r="N155" s="204"/>
      <c r="O155" s="204"/>
      <c r="P155" s="204"/>
      <c r="Q155" s="292" t="str">
        <f>R154 &amp; "-" &amp; T154</f>
        <v>-</v>
      </c>
      <c r="R155" s="868"/>
      <c r="S155" s="870"/>
      <c r="T155" s="868"/>
      <c r="U155" s="872"/>
      <c r="V155" s="184"/>
      <c r="W155" s="189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</row>
    <row r="156" spans="7:35" ht="15.05" hidden="1" customHeight="1">
      <c r="G156" s="181"/>
      <c r="H156" s="179"/>
      <c r="I156" s="832"/>
      <c r="J156" s="833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4"/>
      <c r="V156" s="157"/>
      <c r="W156" s="185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</row>
    <row r="157" spans="7:35" ht="15.05" hidden="1" customHeight="1">
      <c r="G157" s="179"/>
      <c r="H157" s="179"/>
      <c r="I157" s="832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5"/>
      <c r="V157" s="157"/>
      <c r="W157" s="186"/>
      <c r="X157" s="302"/>
      <c r="Y157" s="302"/>
      <c r="Z157" s="302"/>
      <c r="AA157" s="302"/>
      <c r="AB157" s="302"/>
      <c r="AC157" s="302"/>
      <c r="AD157" s="302"/>
      <c r="AE157" s="302"/>
      <c r="AF157" s="302"/>
      <c r="AG157" s="302"/>
      <c r="AH157" s="302"/>
      <c r="AI157" s="302"/>
    </row>
    <row r="158" spans="7:35" ht="15.0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1"/>
      <c r="V158" s="157"/>
      <c r="W158" s="186"/>
      <c r="X158" s="302"/>
      <c r="Y158" s="302"/>
      <c r="Z158" s="302"/>
      <c r="AA158" s="302"/>
      <c r="AB158" s="302"/>
      <c r="AC158" s="302"/>
      <c r="AD158" s="302"/>
      <c r="AE158" s="302"/>
      <c r="AF158" s="302"/>
      <c r="AG158" s="302"/>
      <c r="AH158" s="302"/>
      <c r="AI158" s="302"/>
    </row>
    <row r="159" spans="7:35" ht="15.0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2"/>
      <c r="V159" s="157"/>
      <c r="W159" s="186"/>
      <c r="X159" s="302"/>
      <c r="Y159" s="302"/>
      <c r="Z159" s="302"/>
      <c r="AA159" s="302"/>
      <c r="AB159" s="302"/>
      <c r="AC159" s="302"/>
      <c r="AD159" s="302"/>
      <c r="AE159" s="302"/>
      <c r="AF159" s="302"/>
      <c r="AG159" s="302"/>
      <c r="AH159" s="302"/>
      <c r="AI159" s="302"/>
    </row>
    <row r="160" spans="7:35" ht="15.0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3"/>
      <c r="V160" s="157"/>
      <c r="W160" s="186"/>
      <c r="X160" s="302"/>
      <c r="Y160" s="302"/>
      <c r="Z160" s="302"/>
      <c r="AA160" s="302"/>
      <c r="AB160" s="302"/>
      <c r="AC160" s="302"/>
      <c r="AD160" s="302"/>
      <c r="AE160" s="302"/>
      <c r="AF160" s="302"/>
      <c r="AG160" s="302"/>
      <c r="AH160" s="302"/>
      <c r="AI160" s="302"/>
    </row>
    <row r="161" spans="1:50" ht="7.5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6"/>
      <c r="V161" s="157"/>
      <c r="W161" s="186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302"/>
      <c r="AH161" s="302"/>
      <c r="AI161" s="302"/>
    </row>
    <row r="163" spans="1:50" s="33" customFormat="1" ht="17.2" customHeight="1">
      <c r="A163" s="33" t="s">
        <v>15</v>
      </c>
      <c r="C163" s="33" t="s">
        <v>211</v>
      </c>
      <c r="AD163" s="182"/>
    </row>
    <row r="164" spans="1:50" ht="17.2" customHeight="1">
      <c r="AD164" s="42"/>
    </row>
    <row r="165" spans="1:50" ht="17.2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3.6">
      <c r="A166" s="829">
        <v>1</v>
      </c>
      <c r="B166" s="293"/>
      <c r="C166" s="293"/>
      <c r="D166" s="293"/>
      <c r="E166" s="293"/>
      <c r="F166" s="315"/>
      <c r="G166" s="315"/>
      <c r="H166" s="315"/>
      <c r="I166" s="96"/>
      <c r="J166" s="86"/>
      <c r="K166" s="86"/>
      <c r="L166" s="334">
        <f>mergeValue(A166)</f>
        <v>1</v>
      </c>
      <c r="M166" s="570" t="s">
        <v>23</v>
      </c>
      <c r="N166" s="884"/>
      <c r="O166" s="885"/>
      <c r="P166" s="885"/>
      <c r="Q166" s="885"/>
      <c r="R166" s="885"/>
      <c r="S166" s="885"/>
      <c r="T166" s="885"/>
      <c r="U166" s="885"/>
      <c r="V166" s="885"/>
      <c r="W166" s="885"/>
      <c r="X166" s="885"/>
      <c r="Y166" s="885"/>
      <c r="Z166" s="885"/>
      <c r="AA166" s="885"/>
      <c r="AB166" s="885"/>
      <c r="AC166" s="885"/>
      <c r="AD166" s="885"/>
      <c r="AE166" s="885"/>
      <c r="AF166" s="885"/>
      <c r="AG166" s="885"/>
      <c r="AH166" s="885"/>
      <c r="AI166" s="885"/>
      <c r="AJ166" s="885"/>
      <c r="AK166" s="885"/>
      <c r="AL166" s="853"/>
      <c r="AM166" s="633" t="s">
        <v>622</v>
      </c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</row>
    <row r="167" spans="1:50" s="34" customFormat="1" ht="23.6">
      <c r="A167" s="829"/>
      <c r="B167" s="829">
        <v>1</v>
      </c>
      <c r="C167" s="293"/>
      <c r="D167" s="293"/>
      <c r="E167" s="293"/>
      <c r="F167" s="343"/>
      <c r="G167" s="561"/>
      <c r="H167" s="561"/>
      <c r="I167" s="218"/>
      <c r="J167" s="46"/>
      <c r="L167" s="334" t="str">
        <f>mergeValue(A167) &amp;"."&amp; mergeValue(B167)</f>
        <v>1.1</v>
      </c>
      <c r="M167" s="158" t="s">
        <v>18</v>
      </c>
      <c r="N167" s="882"/>
      <c r="O167" s="883"/>
      <c r="P167" s="883"/>
      <c r="Q167" s="883"/>
      <c r="R167" s="883"/>
      <c r="S167" s="883"/>
      <c r="T167" s="883"/>
      <c r="U167" s="883"/>
      <c r="V167" s="883"/>
      <c r="W167" s="883"/>
      <c r="X167" s="883"/>
      <c r="Y167" s="883"/>
      <c r="Z167" s="883"/>
      <c r="AA167" s="883"/>
      <c r="AB167" s="883"/>
      <c r="AC167" s="883"/>
      <c r="AD167" s="883"/>
      <c r="AE167" s="883"/>
      <c r="AF167" s="883"/>
      <c r="AG167" s="883"/>
      <c r="AH167" s="883"/>
      <c r="AI167" s="883"/>
      <c r="AJ167" s="883"/>
      <c r="AK167" s="883"/>
      <c r="AL167" s="849"/>
      <c r="AM167" s="632" t="s">
        <v>483</v>
      </c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</row>
    <row r="168" spans="1:50" s="34" customFormat="1" ht="47.15">
      <c r="A168" s="829"/>
      <c r="B168" s="829"/>
      <c r="C168" s="829">
        <v>1</v>
      </c>
      <c r="D168" s="293"/>
      <c r="E168" s="293"/>
      <c r="F168" s="343"/>
      <c r="G168" s="561"/>
      <c r="H168" s="561"/>
      <c r="I168" s="218"/>
      <c r="J168" s="46"/>
      <c r="L168" s="334" t="str">
        <f>mergeValue(A168) &amp;"."&amp; mergeValue(B168)&amp;"."&amp; mergeValue(C168)</f>
        <v>1.1.1</v>
      </c>
      <c r="M168" s="159" t="s">
        <v>644</v>
      </c>
      <c r="N168" s="882"/>
      <c r="O168" s="883"/>
      <c r="P168" s="883"/>
      <c r="Q168" s="883"/>
      <c r="R168" s="883"/>
      <c r="S168" s="883"/>
      <c r="T168" s="883"/>
      <c r="U168" s="883"/>
      <c r="V168" s="883"/>
      <c r="W168" s="883"/>
      <c r="X168" s="883"/>
      <c r="Y168" s="883"/>
      <c r="Z168" s="883"/>
      <c r="AA168" s="883"/>
      <c r="AB168" s="883"/>
      <c r="AC168" s="883"/>
      <c r="AD168" s="883"/>
      <c r="AE168" s="883"/>
      <c r="AF168" s="883"/>
      <c r="AG168" s="883"/>
      <c r="AH168" s="883"/>
      <c r="AI168" s="883"/>
      <c r="AJ168" s="883"/>
      <c r="AK168" s="883"/>
      <c r="AL168" s="849"/>
      <c r="AM168" s="632" t="s">
        <v>673</v>
      </c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</row>
    <row r="169" spans="1:50" s="34" customFormat="1" ht="20.149999999999999" customHeight="1">
      <c r="A169" s="829"/>
      <c r="B169" s="829"/>
      <c r="C169" s="829"/>
      <c r="D169" s="829">
        <v>1</v>
      </c>
      <c r="E169" s="293"/>
      <c r="F169" s="343"/>
      <c r="G169" s="561"/>
      <c r="H169" s="561"/>
      <c r="I169" s="832"/>
      <c r="J169" s="833"/>
      <c r="K169" s="803"/>
      <c r="L169" s="834" t="str">
        <f>mergeValue(A169) &amp;"."&amp; mergeValue(B169)&amp;"."&amp; mergeValue(C169)&amp;"."&amp; mergeValue(D169)</f>
        <v>1.1.1.1</v>
      </c>
      <c r="M169" s="835"/>
      <c r="N169" s="806" t="s">
        <v>87</v>
      </c>
      <c r="O169" s="821"/>
      <c r="P169" s="824" t="s">
        <v>96</v>
      </c>
      <c r="Q169" s="825"/>
      <c r="R169" s="806" t="s">
        <v>88</v>
      </c>
      <c r="S169" s="821"/>
      <c r="T169" s="822">
        <v>1</v>
      </c>
      <c r="U169" s="826"/>
      <c r="V169" s="806" t="s">
        <v>88</v>
      </c>
      <c r="W169" s="821"/>
      <c r="X169" s="822">
        <v>1</v>
      </c>
      <c r="Y169" s="823"/>
      <c r="Z169" s="806" t="s">
        <v>88</v>
      </c>
      <c r="AA169" s="190"/>
      <c r="AB169" s="112">
        <v>1</v>
      </c>
      <c r="AC169" s="413"/>
      <c r="AD169" s="557"/>
      <c r="AE169" s="557"/>
      <c r="AF169" s="557"/>
      <c r="AG169" s="557"/>
      <c r="AH169" s="559"/>
      <c r="AI169" s="560" t="s">
        <v>87</v>
      </c>
      <c r="AJ169" s="559"/>
      <c r="AK169" s="560" t="s">
        <v>88</v>
      </c>
      <c r="AL169" s="277"/>
      <c r="AM169" s="802" t="s">
        <v>674</v>
      </c>
      <c r="AN169" s="293" t="e">
        <f ca="1">strCheckDateOnDP(AD169:AL169,List06_9_DP)</f>
        <v>#NAME?</v>
      </c>
      <c r="AO169" s="312" t="str">
        <f>IF(AND(COUNTIF(AP165:AP165,AP169)&gt;1,AP169&lt;&gt;""),"ErrUnique:HasDoubleConn","")</f>
        <v/>
      </c>
      <c r="AP169" s="312"/>
      <c r="AQ169" s="312"/>
      <c r="AR169" s="312"/>
      <c r="AS169" s="312"/>
      <c r="AT169" s="312"/>
      <c r="AU169" s="293"/>
      <c r="AV169" s="293"/>
      <c r="AW169" s="293"/>
      <c r="AX169" s="293"/>
    </row>
    <row r="170" spans="1:50" s="34" customFormat="1" ht="20.149999999999999" customHeight="1">
      <c r="A170" s="829"/>
      <c r="B170" s="829"/>
      <c r="C170" s="829"/>
      <c r="D170" s="829"/>
      <c r="E170" s="293"/>
      <c r="F170" s="343"/>
      <c r="G170" s="561"/>
      <c r="H170" s="561"/>
      <c r="I170" s="832"/>
      <c r="J170" s="833"/>
      <c r="K170" s="803"/>
      <c r="L170" s="834"/>
      <c r="M170" s="835"/>
      <c r="N170" s="806"/>
      <c r="O170" s="821"/>
      <c r="P170" s="824"/>
      <c r="Q170" s="825"/>
      <c r="R170" s="806"/>
      <c r="S170" s="821"/>
      <c r="T170" s="822"/>
      <c r="U170" s="827"/>
      <c r="V170" s="806"/>
      <c r="W170" s="821"/>
      <c r="X170" s="822"/>
      <c r="Y170" s="823"/>
      <c r="Z170" s="806"/>
      <c r="AA170" s="426"/>
      <c r="AB170" s="209"/>
      <c r="AC170" s="209"/>
      <c r="AD170" s="256"/>
      <c r="AE170" s="256"/>
      <c r="AF170" s="256"/>
      <c r="AG170" s="295" t="str">
        <f>AH169 &amp; "-" &amp; AJ169</f>
        <v>-</v>
      </c>
      <c r="AH170" s="295"/>
      <c r="AI170" s="295"/>
      <c r="AJ170" s="295"/>
      <c r="AK170" s="295" t="s">
        <v>88</v>
      </c>
      <c r="AL170" s="429"/>
      <c r="AM170" s="802"/>
      <c r="AN170" s="293"/>
      <c r="AO170" s="312"/>
      <c r="AP170" s="312"/>
      <c r="AQ170" s="312"/>
      <c r="AR170" s="312"/>
      <c r="AS170" s="312"/>
      <c r="AT170" s="312"/>
      <c r="AU170" s="293"/>
      <c r="AV170" s="293"/>
      <c r="AW170" s="293"/>
      <c r="AX170" s="293"/>
    </row>
    <row r="171" spans="1:50" s="34" customFormat="1" ht="20.149999999999999" customHeight="1">
      <c r="A171" s="829"/>
      <c r="B171" s="829"/>
      <c r="C171" s="829"/>
      <c r="D171" s="829"/>
      <c r="E171" s="293"/>
      <c r="F171" s="343"/>
      <c r="G171" s="561"/>
      <c r="H171" s="561"/>
      <c r="I171" s="832"/>
      <c r="J171" s="833"/>
      <c r="K171" s="803"/>
      <c r="L171" s="834"/>
      <c r="M171" s="835"/>
      <c r="N171" s="806"/>
      <c r="O171" s="821"/>
      <c r="P171" s="824"/>
      <c r="Q171" s="825"/>
      <c r="R171" s="806"/>
      <c r="S171" s="821"/>
      <c r="T171" s="822"/>
      <c r="U171" s="828"/>
      <c r="V171" s="806"/>
      <c r="W171" s="428"/>
      <c r="X171" s="176"/>
      <c r="Y171" s="209"/>
      <c r="Z171" s="255"/>
      <c r="AA171" s="255"/>
      <c r="AB171" s="255"/>
      <c r="AC171" s="255"/>
      <c r="AD171" s="256"/>
      <c r="AE171" s="256"/>
      <c r="AF171" s="256"/>
      <c r="AG171" s="256"/>
      <c r="AH171" s="257"/>
      <c r="AI171" s="197"/>
      <c r="AJ171" s="197"/>
      <c r="AK171" s="257"/>
      <c r="AL171" s="185"/>
      <c r="AM171" s="802"/>
      <c r="AN171" s="293"/>
      <c r="AO171" s="312"/>
      <c r="AP171" s="312"/>
      <c r="AQ171" s="312"/>
      <c r="AR171" s="312"/>
      <c r="AS171" s="312"/>
      <c r="AT171" s="312"/>
      <c r="AU171" s="293"/>
      <c r="AV171" s="293"/>
      <c r="AW171" s="293"/>
      <c r="AX171" s="293"/>
    </row>
    <row r="172" spans="1:50" s="34" customFormat="1" ht="20.149999999999999" customHeight="1">
      <c r="A172" s="829"/>
      <c r="B172" s="829"/>
      <c r="C172" s="829"/>
      <c r="D172" s="829"/>
      <c r="E172" s="293"/>
      <c r="F172" s="343"/>
      <c r="G172" s="561"/>
      <c r="H172" s="561"/>
      <c r="I172" s="832"/>
      <c r="J172" s="833"/>
      <c r="K172" s="803"/>
      <c r="L172" s="834"/>
      <c r="M172" s="835"/>
      <c r="N172" s="806"/>
      <c r="O172" s="821"/>
      <c r="P172" s="824"/>
      <c r="Q172" s="825"/>
      <c r="R172" s="806"/>
      <c r="S172" s="258"/>
      <c r="T172" s="260"/>
      <c r="U172" s="259"/>
      <c r="V172" s="255"/>
      <c r="W172" s="255"/>
      <c r="X172" s="255"/>
      <c r="Y172" s="255"/>
      <c r="Z172" s="255"/>
      <c r="AA172" s="255"/>
      <c r="AB172" s="255"/>
      <c r="AC172" s="255"/>
      <c r="AD172" s="256"/>
      <c r="AE172" s="256"/>
      <c r="AF172" s="256"/>
      <c r="AG172" s="256"/>
      <c r="AH172" s="257"/>
      <c r="AI172" s="197"/>
      <c r="AJ172" s="197"/>
      <c r="AK172" s="257"/>
      <c r="AL172" s="185"/>
      <c r="AM172" s="802"/>
      <c r="AN172" s="293"/>
      <c r="AO172" s="312"/>
      <c r="AP172" s="312"/>
      <c r="AQ172" s="312"/>
      <c r="AR172" s="312"/>
      <c r="AS172" s="312"/>
      <c r="AT172" s="312"/>
      <c r="AU172" s="293"/>
      <c r="AV172" s="293"/>
      <c r="AW172" s="293"/>
      <c r="AX172" s="293"/>
    </row>
    <row r="173" spans="1:50" ht="20.149999999999999" customHeight="1">
      <c r="A173" s="829"/>
      <c r="B173" s="829"/>
      <c r="C173" s="829"/>
      <c r="D173" s="829"/>
      <c r="E173" s="345"/>
      <c r="F173" s="346"/>
      <c r="G173" s="345"/>
      <c r="H173" s="345"/>
      <c r="I173" s="832"/>
      <c r="J173" s="833"/>
      <c r="K173" s="803"/>
      <c r="L173" s="834"/>
      <c r="M173" s="835"/>
      <c r="N173" s="806"/>
      <c r="O173" s="427"/>
      <c r="P173" s="163"/>
      <c r="Q173" s="209" t="s">
        <v>390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1"/>
      <c r="AM173" s="802"/>
      <c r="AN173" s="302"/>
      <c r="AO173" s="302"/>
      <c r="AP173" s="313"/>
      <c r="AQ173" s="313"/>
      <c r="AR173" s="313"/>
      <c r="AS173" s="313"/>
      <c r="AT173" s="313"/>
      <c r="AU173" s="302"/>
      <c r="AV173" s="302"/>
      <c r="AW173" s="302"/>
      <c r="AX173" s="302"/>
    </row>
    <row r="174" spans="1:50" ht="15.05" customHeight="1">
      <c r="A174" s="829"/>
      <c r="B174" s="829"/>
      <c r="C174" s="829"/>
      <c r="D174" s="345"/>
      <c r="E174" s="345"/>
      <c r="F174" s="343"/>
      <c r="G174" s="345"/>
      <c r="H174" s="345"/>
      <c r="I174" s="179"/>
      <c r="J174" s="85"/>
      <c r="K174" s="179"/>
      <c r="L174" s="323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02"/>
      <c r="AN174" s="302"/>
      <c r="AO174" s="302"/>
      <c r="AP174" s="313"/>
      <c r="AQ174" s="313"/>
      <c r="AR174" s="313"/>
      <c r="AS174" s="313"/>
      <c r="AT174" s="313"/>
      <c r="AU174" s="302"/>
      <c r="AV174" s="302"/>
      <c r="AW174" s="302"/>
      <c r="AX174" s="302"/>
    </row>
    <row r="175" spans="1:50" ht="15.05" customHeight="1">
      <c r="A175" s="829"/>
      <c r="B175" s="829"/>
      <c r="C175" s="345"/>
      <c r="D175" s="345"/>
      <c r="E175" s="345"/>
      <c r="F175" s="343"/>
      <c r="G175" s="345"/>
      <c r="H175" s="345"/>
      <c r="I175" s="179"/>
      <c r="J175" s="85"/>
      <c r="K175" s="179"/>
      <c r="L175" s="111"/>
      <c r="M175" s="161" t="s">
        <v>675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57"/>
      <c r="AI175" s="197"/>
      <c r="AJ175" s="196"/>
      <c r="AK175" s="161"/>
      <c r="AL175" s="197"/>
      <c r="AM175" s="185"/>
      <c r="AN175" s="302"/>
      <c r="AO175" s="302"/>
      <c r="AP175" s="302"/>
      <c r="AQ175" s="302"/>
      <c r="AR175" s="302"/>
      <c r="AS175" s="302"/>
      <c r="AT175" s="302"/>
      <c r="AU175" s="302"/>
      <c r="AV175" s="302"/>
      <c r="AW175" s="302"/>
      <c r="AX175" s="302"/>
    </row>
    <row r="176" spans="1:50" ht="15.05" customHeight="1">
      <c r="A176" s="829"/>
      <c r="B176" s="345"/>
      <c r="C176" s="345"/>
      <c r="D176" s="345"/>
      <c r="E176" s="345"/>
      <c r="F176" s="343"/>
      <c r="G176" s="345"/>
      <c r="H176" s="345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57"/>
      <c r="AI176" s="197"/>
      <c r="AJ176" s="196"/>
      <c r="AK176" s="161"/>
      <c r="AL176" s="197"/>
      <c r="AM176" s="185"/>
      <c r="AN176" s="302"/>
      <c r="AO176" s="302"/>
      <c r="AP176" s="302"/>
      <c r="AQ176" s="302"/>
      <c r="AR176" s="302"/>
      <c r="AS176" s="302"/>
      <c r="AT176" s="302"/>
      <c r="AU176" s="302"/>
      <c r="AV176" s="302"/>
      <c r="AW176" s="302"/>
      <c r="AX176" s="302"/>
    </row>
    <row r="177" spans="1:50" ht="15.0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57"/>
      <c r="AI177" s="197"/>
      <c r="AJ177" s="196"/>
      <c r="AK177" s="161"/>
      <c r="AL177" s="197"/>
      <c r="AM177" s="185"/>
      <c r="AN177" s="302"/>
      <c r="AO177" s="302"/>
      <c r="AP177" s="302"/>
      <c r="AQ177" s="302"/>
      <c r="AR177" s="302"/>
      <c r="AS177" s="302"/>
      <c r="AT177" s="302"/>
      <c r="AU177" s="302"/>
      <c r="AV177" s="302"/>
      <c r="AW177" s="302"/>
      <c r="AX177" s="302"/>
    </row>
    <row r="178" spans="1:50" ht="15.0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2"/>
      <c r="AM178" s="302"/>
      <c r="AN178" s="302"/>
      <c r="AO178" s="302"/>
      <c r="AP178" s="302"/>
      <c r="AQ178" s="302"/>
      <c r="AR178" s="302"/>
      <c r="AS178" s="302"/>
      <c r="AT178" s="302"/>
      <c r="AU178" s="302"/>
    </row>
    <row r="179" spans="1:50" s="33" customFormat="1" ht="17.2" customHeight="1">
      <c r="A179" s="33" t="s">
        <v>15</v>
      </c>
      <c r="C179" s="33" t="s">
        <v>212</v>
      </c>
      <c r="T179" s="182"/>
    </row>
    <row r="180" spans="1:50" ht="17.2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6" customHeight="1">
      <c r="A181" s="829">
        <v>1</v>
      </c>
      <c r="B181" s="293"/>
      <c r="C181" s="293"/>
      <c r="D181" s="293"/>
      <c r="E181" s="293"/>
      <c r="F181" s="315"/>
      <c r="G181" s="315"/>
      <c r="H181" s="315"/>
      <c r="I181" s="96"/>
      <c r="J181" s="86"/>
      <c r="K181" s="86"/>
      <c r="L181" s="334">
        <f>mergeValue(A181)</f>
        <v>1</v>
      </c>
      <c r="M181" s="208" t="s">
        <v>23</v>
      </c>
      <c r="N181" s="884"/>
      <c r="O181" s="885"/>
      <c r="P181" s="885"/>
      <c r="Q181" s="885"/>
      <c r="R181" s="885"/>
      <c r="S181" s="885"/>
      <c r="T181" s="885"/>
      <c r="U181" s="885"/>
      <c r="V181" s="885"/>
      <c r="W181" s="885"/>
      <c r="X181" s="885"/>
      <c r="Y181" s="885"/>
      <c r="Z181" s="885"/>
      <c r="AA181" s="885"/>
      <c r="AB181" s="885"/>
      <c r="AC181" s="885"/>
      <c r="AD181" s="885"/>
      <c r="AE181" s="885"/>
      <c r="AF181" s="885"/>
      <c r="AG181" s="885"/>
      <c r="AH181" s="885"/>
      <c r="AI181" s="885"/>
      <c r="AJ181" s="885"/>
      <c r="AK181" s="853"/>
      <c r="AL181" s="633" t="s">
        <v>622</v>
      </c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</row>
    <row r="182" spans="1:50" s="34" customFormat="1" ht="22.6" customHeight="1">
      <c r="A182" s="829"/>
      <c r="B182" s="829">
        <v>1</v>
      </c>
      <c r="C182" s="293"/>
      <c r="D182" s="293"/>
      <c r="E182" s="293"/>
      <c r="F182" s="343"/>
      <c r="G182" s="561"/>
      <c r="H182" s="561"/>
      <c r="I182" s="218"/>
      <c r="J182" s="46"/>
      <c r="L182" s="334" t="str">
        <f>mergeValue(A182) &amp;"."&amp; mergeValue(B182)</f>
        <v>1.1</v>
      </c>
      <c r="M182" s="158" t="s">
        <v>18</v>
      </c>
      <c r="N182" s="882"/>
      <c r="O182" s="883"/>
      <c r="P182" s="883"/>
      <c r="Q182" s="883"/>
      <c r="R182" s="883"/>
      <c r="S182" s="883"/>
      <c r="T182" s="883"/>
      <c r="U182" s="883"/>
      <c r="V182" s="883"/>
      <c r="W182" s="883"/>
      <c r="X182" s="883"/>
      <c r="Y182" s="883"/>
      <c r="Z182" s="883"/>
      <c r="AA182" s="883"/>
      <c r="AB182" s="883"/>
      <c r="AC182" s="883"/>
      <c r="AD182" s="883"/>
      <c r="AE182" s="883"/>
      <c r="AF182" s="883"/>
      <c r="AG182" s="883"/>
      <c r="AH182" s="883"/>
      <c r="AI182" s="883"/>
      <c r="AJ182" s="883"/>
      <c r="AK182" s="849"/>
      <c r="AL182" s="632" t="s">
        <v>483</v>
      </c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</row>
    <row r="183" spans="1:50" s="34" customFormat="1" ht="45" customHeight="1">
      <c r="A183" s="829"/>
      <c r="B183" s="829"/>
      <c r="C183" s="829">
        <v>1</v>
      </c>
      <c r="D183" s="293"/>
      <c r="E183" s="293"/>
      <c r="F183" s="343"/>
      <c r="G183" s="561"/>
      <c r="H183" s="561"/>
      <c r="I183" s="218"/>
      <c r="J183" s="46"/>
      <c r="L183" s="334" t="str">
        <f>mergeValue(A183) &amp;"."&amp; mergeValue(B183)&amp;"."&amp; mergeValue(C183)</f>
        <v>1.1.1</v>
      </c>
      <c r="M183" s="159" t="s">
        <v>644</v>
      </c>
      <c r="N183" s="882"/>
      <c r="O183" s="883"/>
      <c r="P183" s="883"/>
      <c r="Q183" s="883"/>
      <c r="R183" s="883"/>
      <c r="S183" s="883"/>
      <c r="T183" s="883"/>
      <c r="U183" s="883"/>
      <c r="V183" s="883"/>
      <c r="W183" s="883"/>
      <c r="X183" s="883"/>
      <c r="Y183" s="883"/>
      <c r="Z183" s="883"/>
      <c r="AA183" s="883"/>
      <c r="AB183" s="883"/>
      <c r="AC183" s="883"/>
      <c r="AD183" s="883"/>
      <c r="AE183" s="883"/>
      <c r="AF183" s="883"/>
      <c r="AG183" s="883"/>
      <c r="AH183" s="883"/>
      <c r="AI183" s="883"/>
      <c r="AJ183" s="883"/>
      <c r="AK183" s="849"/>
      <c r="AL183" s="632" t="s">
        <v>673</v>
      </c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</row>
    <row r="184" spans="1:50" s="34" customFormat="1" ht="20.149999999999999" customHeight="1">
      <c r="A184" s="829"/>
      <c r="B184" s="829"/>
      <c r="C184" s="829"/>
      <c r="D184" s="829">
        <v>1</v>
      </c>
      <c r="E184" s="293"/>
      <c r="F184" s="343"/>
      <c r="G184" s="561"/>
      <c r="H184" s="561"/>
      <c r="I184" s="832"/>
      <c r="J184" s="833"/>
      <c r="K184" s="803"/>
      <c r="L184" s="850" t="str">
        <f>mergeValue(A184) &amp;"."&amp; mergeValue(B184)&amp;"."&amp; mergeValue(C184)&amp;"."&amp; mergeValue(D184)</f>
        <v>1.1.1.1</v>
      </c>
      <c r="M184" s="843"/>
      <c r="N184" s="845"/>
      <c r="O184" s="824" t="s">
        <v>96</v>
      </c>
      <c r="P184" s="825"/>
      <c r="Q184" s="806" t="s">
        <v>88</v>
      </c>
      <c r="R184" s="821"/>
      <c r="S184" s="822">
        <v>1</v>
      </c>
      <c r="T184" s="826"/>
      <c r="U184" s="806" t="s">
        <v>88</v>
      </c>
      <c r="V184" s="821"/>
      <c r="W184" s="822" t="s">
        <v>96</v>
      </c>
      <c r="X184" s="823"/>
      <c r="Y184" s="806" t="s">
        <v>88</v>
      </c>
      <c r="Z184" s="190"/>
      <c r="AA184" s="112">
        <v>1</v>
      </c>
      <c r="AB184" s="413"/>
      <c r="AC184" s="557"/>
      <c r="AD184" s="557"/>
      <c r="AE184" s="558"/>
      <c r="AF184" s="557"/>
      <c r="AG184" s="559"/>
      <c r="AH184" s="560" t="s">
        <v>87</v>
      </c>
      <c r="AI184" s="559"/>
      <c r="AJ184" s="560" t="s">
        <v>88</v>
      </c>
      <c r="AK184" s="277"/>
      <c r="AL184" s="802" t="s">
        <v>674</v>
      </c>
      <c r="AM184" s="293" t="e">
        <f ca="1">strCheckDateOnDP(AC184:AK184,List06_10_DP)</f>
        <v>#NAME?</v>
      </c>
      <c r="AN184" s="312" t="str">
        <f>IF(AND(COUNTIF(AO180:AO180,AO184)&gt;1,AO184&lt;&gt;""),"ErrUnique:HasDoubleConn","")</f>
        <v/>
      </c>
      <c r="AO184" s="312"/>
      <c r="AP184" s="312"/>
      <c r="AQ184" s="312"/>
      <c r="AR184" s="312"/>
      <c r="AS184" s="312"/>
      <c r="AT184" s="293"/>
      <c r="AU184" s="293"/>
      <c r="AV184" s="293"/>
      <c r="AW184" s="293"/>
    </row>
    <row r="185" spans="1:50" s="34" customFormat="1" ht="20.149999999999999" customHeight="1">
      <c r="A185" s="829"/>
      <c r="B185" s="829"/>
      <c r="C185" s="829"/>
      <c r="D185" s="829"/>
      <c r="E185" s="293"/>
      <c r="F185" s="343"/>
      <c r="G185" s="561"/>
      <c r="H185" s="561"/>
      <c r="I185" s="832"/>
      <c r="J185" s="833"/>
      <c r="K185" s="803"/>
      <c r="L185" s="834"/>
      <c r="M185" s="844"/>
      <c r="N185" s="845"/>
      <c r="O185" s="824"/>
      <c r="P185" s="825"/>
      <c r="Q185" s="806"/>
      <c r="R185" s="821"/>
      <c r="S185" s="822"/>
      <c r="T185" s="827"/>
      <c r="U185" s="806"/>
      <c r="V185" s="821"/>
      <c r="W185" s="822"/>
      <c r="X185" s="823"/>
      <c r="Y185" s="806"/>
      <c r="Z185" s="426"/>
      <c r="AA185" s="209"/>
      <c r="AB185" s="209"/>
      <c r="AC185" s="256"/>
      <c r="AD185" s="256"/>
      <c r="AE185" s="256"/>
      <c r="AF185" s="295" t="str">
        <f>AG184 &amp; "-" &amp; AI184</f>
        <v>-</v>
      </c>
      <c r="AG185" s="295"/>
      <c r="AH185" s="295"/>
      <c r="AI185" s="295"/>
      <c r="AJ185" s="295" t="s">
        <v>88</v>
      </c>
      <c r="AK185" s="429"/>
      <c r="AL185" s="802"/>
      <c r="AM185" s="293"/>
      <c r="AN185" s="312"/>
      <c r="AO185" s="312"/>
      <c r="AP185" s="312"/>
      <c r="AQ185" s="312"/>
      <c r="AR185" s="312"/>
      <c r="AS185" s="312"/>
      <c r="AT185" s="293"/>
      <c r="AU185" s="293"/>
      <c r="AV185" s="293"/>
      <c r="AW185" s="293"/>
    </row>
    <row r="186" spans="1:50" s="34" customFormat="1" ht="20.149999999999999" customHeight="1">
      <c r="A186" s="829"/>
      <c r="B186" s="829"/>
      <c r="C186" s="829"/>
      <c r="D186" s="829"/>
      <c r="E186" s="293"/>
      <c r="F186" s="343"/>
      <c r="G186" s="561"/>
      <c r="H186" s="561"/>
      <c r="I186" s="832"/>
      <c r="J186" s="833"/>
      <c r="K186" s="803"/>
      <c r="L186" s="834"/>
      <c r="M186" s="844"/>
      <c r="N186" s="845"/>
      <c r="O186" s="824"/>
      <c r="P186" s="825"/>
      <c r="Q186" s="806"/>
      <c r="R186" s="821"/>
      <c r="S186" s="822"/>
      <c r="T186" s="828"/>
      <c r="U186" s="806"/>
      <c r="V186" s="428"/>
      <c r="W186" s="176"/>
      <c r="X186" s="209"/>
      <c r="Y186" s="255"/>
      <c r="Z186" s="255"/>
      <c r="AA186" s="255"/>
      <c r="AB186" s="255"/>
      <c r="AC186" s="256"/>
      <c r="AD186" s="256"/>
      <c r="AE186" s="256"/>
      <c r="AF186" s="256"/>
      <c r="AG186" s="257"/>
      <c r="AH186" s="197"/>
      <c r="AI186" s="197"/>
      <c r="AJ186" s="257"/>
      <c r="AK186" s="185"/>
      <c r="AL186" s="802"/>
      <c r="AM186" s="293"/>
      <c r="AN186" s="312"/>
      <c r="AO186" s="312"/>
      <c r="AP186" s="312"/>
      <c r="AQ186" s="312"/>
      <c r="AR186" s="312"/>
      <c r="AS186" s="312"/>
      <c r="AT186" s="293"/>
      <c r="AU186" s="293"/>
      <c r="AV186" s="293"/>
      <c r="AW186" s="293"/>
    </row>
    <row r="187" spans="1:50" s="34" customFormat="1" ht="20.149999999999999" customHeight="1">
      <c r="A187" s="829"/>
      <c r="B187" s="829"/>
      <c r="C187" s="829"/>
      <c r="D187" s="829"/>
      <c r="E187" s="293"/>
      <c r="F187" s="343"/>
      <c r="G187" s="561"/>
      <c r="H187" s="561"/>
      <c r="I187" s="832"/>
      <c r="J187" s="833"/>
      <c r="K187" s="803"/>
      <c r="L187" s="834"/>
      <c r="M187" s="844"/>
      <c r="N187" s="845"/>
      <c r="O187" s="824"/>
      <c r="P187" s="825"/>
      <c r="Q187" s="806"/>
      <c r="R187" s="258"/>
      <c r="S187" s="260"/>
      <c r="T187" s="259"/>
      <c r="U187" s="255"/>
      <c r="V187" s="255"/>
      <c r="W187" s="255"/>
      <c r="X187" s="255"/>
      <c r="Y187" s="255"/>
      <c r="Z187" s="255"/>
      <c r="AA187" s="255"/>
      <c r="AB187" s="255"/>
      <c r="AC187" s="256"/>
      <c r="AD187" s="256"/>
      <c r="AE187" s="256"/>
      <c r="AF187" s="256"/>
      <c r="AG187" s="257"/>
      <c r="AH187" s="197"/>
      <c r="AI187" s="197"/>
      <c r="AJ187" s="257"/>
      <c r="AK187" s="185"/>
      <c r="AL187" s="802"/>
      <c r="AM187" s="293"/>
      <c r="AN187" s="312"/>
      <c r="AO187" s="312"/>
      <c r="AP187" s="312"/>
      <c r="AQ187" s="312"/>
      <c r="AR187" s="312"/>
      <c r="AS187" s="312"/>
      <c r="AT187" s="293"/>
      <c r="AU187" s="293"/>
      <c r="AV187" s="293"/>
      <c r="AW187" s="293"/>
    </row>
    <row r="188" spans="1:50" ht="20.149999999999999" customHeight="1">
      <c r="A188" s="829"/>
      <c r="B188" s="829"/>
      <c r="C188" s="829"/>
      <c r="D188" s="829"/>
      <c r="E188" s="345"/>
      <c r="F188" s="346"/>
      <c r="G188" s="345"/>
      <c r="H188" s="345"/>
      <c r="I188" s="832"/>
      <c r="J188" s="833"/>
      <c r="K188" s="803"/>
      <c r="L188" s="834"/>
      <c r="M188" s="844"/>
      <c r="N188" s="427"/>
      <c r="O188" s="163"/>
      <c r="P188" s="209" t="s">
        <v>390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1"/>
      <c r="AL188" s="802"/>
      <c r="AM188" s="302"/>
      <c r="AN188" s="302"/>
      <c r="AO188" s="313"/>
      <c r="AP188" s="313"/>
      <c r="AQ188" s="313"/>
      <c r="AR188" s="313"/>
      <c r="AS188" s="313"/>
      <c r="AT188" s="302"/>
      <c r="AU188" s="302"/>
      <c r="AV188" s="302"/>
      <c r="AW188" s="302"/>
    </row>
    <row r="189" spans="1:50" ht="15.05" customHeight="1">
      <c r="A189" s="829"/>
      <c r="B189" s="829"/>
      <c r="C189" s="829"/>
      <c r="D189" s="345"/>
      <c r="E189" s="345"/>
      <c r="F189" s="343"/>
      <c r="G189" s="345"/>
      <c r="H189" s="345"/>
      <c r="I189" s="179"/>
      <c r="J189" s="85"/>
      <c r="K189" s="179"/>
      <c r="L189" s="323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02"/>
      <c r="AM189" s="302"/>
      <c r="AN189" s="302"/>
      <c r="AO189" s="313"/>
      <c r="AP189" s="313"/>
      <c r="AQ189" s="313"/>
      <c r="AR189" s="313"/>
      <c r="AS189" s="313"/>
      <c r="AT189" s="302"/>
      <c r="AU189" s="302"/>
      <c r="AV189" s="302"/>
      <c r="AW189" s="302"/>
    </row>
    <row r="190" spans="1:50" ht="15.05" customHeight="1">
      <c r="A190" s="829"/>
      <c r="B190" s="829"/>
      <c r="C190" s="345"/>
      <c r="D190" s="345"/>
      <c r="E190" s="345"/>
      <c r="F190" s="343"/>
      <c r="G190" s="345"/>
      <c r="H190" s="345"/>
      <c r="I190" s="179"/>
      <c r="J190" s="85"/>
      <c r="K190" s="179"/>
      <c r="L190" s="111"/>
      <c r="M190" s="161" t="s">
        <v>675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57"/>
      <c r="AH190" s="162"/>
      <c r="AI190" s="196"/>
      <c r="AJ190" s="161"/>
      <c r="AK190" s="197"/>
      <c r="AL190" s="185"/>
      <c r="AM190" s="302"/>
      <c r="AN190" s="302"/>
      <c r="AO190" s="302"/>
      <c r="AP190" s="302"/>
      <c r="AQ190" s="302"/>
      <c r="AR190" s="302"/>
      <c r="AS190" s="302"/>
      <c r="AT190" s="302"/>
      <c r="AU190" s="302"/>
      <c r="AV190" s="302"/>
      <c r="AW190" s="302"/>
    </row>
    <row r="191" spans="1:50" ht="15.05" customHeight="1">
      <c r="A191" s="829"/>
      <c r="B191" s="345"/>
      <c r="C191" s="345"/>
      <c r="D191" s="345"/>
      <c r="E191" s="345"/>
      <c r="F191" s="343"/>
      <c r="G191" s="345"/>
      <c r="H191" s="345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57"/>
      <c r="AH191" s="162"/>
      <c r="AI191" s="196"/>
      <c r="AJ191" s="161"/>
      <c r="AK191" s="197"/>
      <c r="AL191" s="185"/>
      <c r="AM191" s="302"/>
      <c r="AN191" s="302"/>
      <c r="AO191" s="302"/>
      <c r="AP191" s="302"/>
      <c r="AQ191" s="302"/>
      <c r="AR191" s="302"/>
      <c r="AS191" s="302"/>
      <c r="AT191" s="302"/>
      <c r="AU191" s="302"/>
      <c r="AV191" s="302"/>
      <c r="AW191" s="302"/>
    </row>
    <row r="192" spans="1:50" ht="15.0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57"/>
      <c r="AH192" s="162"/>
      <c r="AI192" s="196"/>
      <c r="AJ192" s="161"/>
      <c r="AK192" s="197"/>
      <c r="AL192" s="185"/>
      <c r="AM192" s="302"/>
      <c r="AN192" s="302"/>
      <c r="AO192" s="302"/>
      <c r="AP192" s="302"/>
      <c r="AQ192" s="302"/>
      <c r="AR192" s="302"/>
      <c r="AS192" s="302"/>
      <c r="AT192" s="302"/>
      <c r="AU192" s="302"/>
      <c r="AV192" s="302"/>
      <c r="AW192" s="302"/>
    </row>
    <row r="193" spans="1:46" ht="15.0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2"/>
      <c r="AL193" s="302"/>
      <c r="AM193" s="302"/>
      <c r="AN193" s="302"/>
      <c r="AO193" s="302"/>
      <c r="AP193" s="302"/>
      <c r="AQ193" s="302"/>
      <c r="AR193" s="302"/>
      <c r="AS193" s="302"/>
      <c r="AT193" s="302"/>
    </row>
    <row r="194" spans="1:46" ht="15.0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2"/>
      <c r="AL194" s="302"/>
      <c r="AM194" s="302"/>
      <c r="AN194" s="302"/>
      <c r="AO194" s="302"/>
      <c r="AP194" s="302"/>
      <c r="AQ194" s="302"/>
      <c r="AR194" s="302"/>
      <c r="AS194" s="302"/>
      <c r="AT194" s="302"/>
    </row>
    <row r="195" spans="1:46" ht="15.0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.0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47"/>
      <c r="U196" s="113"/>
      <c r="V196" s="179"/>
      <c r="W196" s="179"/>
      <c r="X196" s="179"/>
      <c r="Y196" s="347"/>
      <c r="Z196" s="179"/>
      <c r="AA196" s="179"/>
      <c r="AB196" s="179"/>
      <c r="AC196" s="325"/>
      <c r="AD196" s="179"/>
    </row>
    <row r="197" spans="1:46" ht="15.0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2"/>
      <c r="Y197" s="179"/>
      <c r="Z197" s="179"/>
      <c r="AA197" s="179"/>
      <c r="AB197" s="179"/>
      <c r="AC197" s="179"/>
      <c r="AD197" s="179"/>
      <c r="AE197" s="179"/>
    </row>
    <row r="198" spans="1:46" ht="15.0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2"/>
      <c r="Y198" s="179"/>
      <c r="Z198" s="179"/>
      <c r="AA198" s="179"/>
      <c r="AB198" s="179"/>
      <c r="AC198" s="179"/>
      <c r="AD198" s="179"/>
      <c r="AE198" s="179"/>
    </row>
    <row r="199" spans="1:46" ht="15.0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2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.05" customHeight="1">
      <c r="G200" s="178"/>
      <c r="H200" s="179"/>
      <c r="I200" s="179"/>
      <c r="J200" s="85"/>
      <c r="K200" s="179"/>
      <c r="L200" s="179"/>
      <c r="M200" s="179"/>
      <c r="Q200" s="806" t="s">
        <v>88</v>
      </c>
      <c r="R200" s="907"/>
      <c r="S200" s="822">
        <v>1</v>
      </c>
      <c r="T200" s="906"/>
      <c r="U200" s="806" t="s">
        <v>87</v>
      </c>
      <c r="V200" s="821"/>
      <c r="W200" s="822">
        <v>1</v>
      </c>
      <c r="X200" s="905"/>
      <c r="Y200" s="806" t="s">
        <v>87</v>
      </c>
      <c r="Z200" s="190"/>
      <c r="AA200" s="112">
        <v>1</v>
      </c>
      <c r="AB200" s="325"/>
    </row>
    <row r="201" spans="1:46" ht="15.05" customHeight="1">
      <c r="G201" s="178"/>
      <c r="H201" s="179"/>
      <c r="I201" s="179"/>
      <c r="J201" s="85"/>
      <c r="K201" s="179"/>
      <c r="L201" s="179"/>
      <c r="M201" s="179"/>
      <c r="Q201" s="806"/>
      <c r="R201" s="907"/>
      <c r="S201" s="822"/>
      <c r="T201" s="906"/>
      <c r="U201" s="806"/>
      <c r="V201" s="821"/>
      <c r="W201" s="822"/>
      <c r="X201" s="905"/>
      <c r="Y201" s="806"/>
      <c r="Z201" s="426"/>
      <c r="AA201" s="209"/>
      <c r="AB201" s="114" t="s">
        <v>391</v>
      </c>
    </row>
    <row r="202" spans="1:46" ht="15.05" customHeight="1">
      <c r="G202" s="178"/>
      <c r="H202" s="179"/>
      <c r="I202" s="179"/>
      <c r="J202" s="85"/>
      <c r="K202" s="179"/>
      <c r="L202" s="179"/>
      <c r="M202" s="179"/>
      <c r="Q202" s="806"/>
      <c r="R202" s="907"/>
      <c r="S202" s="822"/>
      <c r="T202" s="906"/>
      <c r="U202" s="806"/>
      <c r="V202" s="428"/>
      <c r="W202" s="176"/>
      <c r="X202" s="209" t="s">
        <v>683</v>
      </c>
      <c r="Y202" s="255"/>
      <c r="Z202" s="255"/>
      <c r="AA202" s="255"/>
      <c r="AB202" s="552"/>
    </row>
    <row r="203" spans="1:46" ht="15.05" customHeight="1">
      <c r="G203" s="178"/>
      <c r="H203" s="179"/>
      <c r="I203" s="179"/>
      <c r="J203" s="85"/>
      <c r="K203" s="179"/>
      <c r="L203" s="179"/>
      <c r="M203" s="179"/>
      <c r="Q203" s="806"/>
      <c r="R203" s="260"/>
      <c r="S203" s="260"/>
      <c r="T203" s="259"/>
      <c r="U203" s="255"/>
      <c r="V203" s="255"/>
      <c r="W203" s="255"/>
      <c r="X203" s="255"/>
      <c r="Y203" s="255"/>
      <c r="Z203" s="255"/>
      <c r="AA203" s="255"/>
      <c r="AB203" s="552"/>
    </row>
    <row r="205" spans="1:46" s="34" customFormat="1" ht="17.2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8">
      <c r="A206" s="33" t="s">
        <v>280</v>
      </c>
    </row>
    <row r="207" spans="1:46" ht="11.8"/>
    <row r="208" spans="1:46" s="12" customFormat="1" ht="15.05" customHeight="1">
      <c r="C208" s="220"/>
      <c r="D208" s="127"/>
      <c r="E208" s="221"/>
    </row>
    <row r="210" spans="1:24" s="33" customFormat="1" ht="17.2" customHeight="1">
      <c r="A210" s="33" t="s">
        <v>279</v>
      </c>
    </row>
    <row r="212" spans="1:24" s="34" customFormat="1" ht="17.2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2" customHeight="1">
      <c r="A214" s="33" t="s">
        <v>280</v>
      </c>
    </row>
    <row r="215" spans="1:24" ht="17.2" customHeight="1">
      <c r="G215" s="95"/>
      <c r="H215" s="95"/>
    </row>
    <row r="216" spans="1:24" s="34" customFormat="1" ht="17.2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2" customHeight="1">
      <c r="A218" s="33" t="s">
        <v>281</v>
      </c>
    </row>
    <row r="219" spans="1:24" ht="17.2" customHeight="1">
      <c r="G219" s="95"/>
      <c r="H219" s="95"/>
    </row>
    <row r="220" spans="1:24" s="34" customFormat="1" ht="17.2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2" customHeight="1">
      <c r="A222" s="33" t="s">
        <v>307</v>
      </c>
      <c r="B222" s="33" t="s">
        <v>308</v>
      </c>
      <c r="C222" s="33" t="s">
        <v>309</v>
      </c>
    </row>
    <row r="224" spans="1:24" s="21" customFormat="1" ht="20.149999999999999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3.6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649999999999999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6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49999999999999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3.6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3.6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6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49999999999999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3.6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3.6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6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49999999999999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3.6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649999999999999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3.6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649999999999999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2" customHeight="1">
      <c r="A242" s="33" t="s">
        <v>328</v>
      </c>
    </row>
    <row r="244" spans="1:83" s="131" customFormat="1" ht="14.4">
      <c r="A244" s="241" t="s">
        <v>53</v>
      </c>
      <c r="B244" s="139" t="s">
        <v>256</v>
      </c>
      <c r="C244" s="140"/>
      <c r="D244" s="142"/>
      <c r="E244" s="590"/>
      <c r="F244" s="432" t="s">
        <v>256</v>
      </c>
      <c r="G244" s="432" t="s">
        <v>256</v>
      </c>
      <c r="H244" s="432" t="s">
        <v>256</v>
      </c>
      <c r="I244" s="435"/>
      <c r="J244" s="433"/>
      <c r="K244" s="434"/>
      <c r="M244" s="595" t="str">
        <f>IF(ISERROR(INDEX(kind_of_nameforms,MATCH(E244,kind_of_forms,0),1)),"",INDEX(kind_of_nameforms,MATCH(E244,kind_of_forms,0),1))</f>
        <v/>
      </c>
    </row>
    <row r="247" spans="1:83" s="381" customFormat="1" ht="15.05">
      <c r="A247" s="33" t="s">
        <v>426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0"/>
      <c r="V247" s="33"/>
      <c r="W247" s="33"/>
    </row>
    <row r="248" spans="1:83" s="381" customFormat="1" ht="15.05">
      <c r="D248" s="479"/>
      <c r="E248" s="479"/>
      <c r="F248" s="479"/>
      <c r="G248" s="479"/>
      <c r="H248" s="479"/>
      <c r="I248" s="479"/>
      <c r="J248" s="479"/>
      <c r="K248" s="479"/>
      <c r="L248" s="479"/>
      <c r="U248" s="382"/>
    </row>
    <row r="249" spans="1:83" s="385" customFormat="1" ht="15.05" customHeight="1">
      <c r="A249" s="89"/>
      <c r="B249" s="245" t="s">
        <v>427</v>
      </c>
      <c r="C249" s="880"/>
      <c r="D249" s="725">
        <v>1</v>
      </c>
      <c r="E249" s="819"/>
      <c r="F249" s="473"/>
      <c r="G249" s="247">
        <v>0</v>
      </c>
      <c r="H249" s="478"/>
      <c r="I249" s="370"/>
      <c r="J249" s="516" t="s">
        <v>525</v>
      </c>
      <c r="K249" s="176"/>
      <c r="L249" s="386"/>
      <c r="M249" s="312">
        <f>mergeValue(H249)</f>
        <v>0</v>
      </c>
      <c r="N249" s="293"/>
      <c r="O249" s="293"/>
      <c r="P249" s="312" t="str">
        <f>IF(ISERROR(MATCH(Q249,MODesc,0)),"n","y")</f>
        <v>n</v>
      </c>
      <c r="Q249" s="293"/>
      <c r="R249" s="312" t="str">
        <f>K249&amp;"("&amp;L249&amp;")"</f>
        <v>()</v>
      </c>
      <c r="S249" s="245"/>
      <c r="T249" s="245"/>
      <c r="U249" s="368"/>
      <c r="V249" s="245"/>
      <c r="W249" s="245"/>
      <c r="X249" s="245"/>
      <c r="Y249" s="384"/>
      <c r="Z249" s="384"/>
      <c r="AA249" s="345"/>
      <c r="AB249" s="345"/>
      <c r="AC249" s="345"/>
      <c r="AD249" s="345"/>
      <c r="AE249" s="345"/>
      <c r="AF249" s="345"/>
      <c r="AG249" s="345"/>
      <c r="AH249" s="345"/>
      <c r="AI249" s="345"/>
      <c r="AJ249" s="345"/>
      <c r="AK249" s="345"/>
      <c r="AL249" s="345"/>
      <c r="AM249" s="345"/>
      <c r="AN249" s="345"/>
      <c r="AO249" s="345"/>
      <c r="AP249" s="345"/>
      <c r="AQ249" s="345"/>
      <c r="AR249" s="345"/>
      <c r="AS249" s="345"/>
      <c r="AT249" s="345"/>
      <c r="AU249" s="345"/>
      <c r="AV249" s="345"/>
      <c r="AW249" s="345"/>
      <c r="AX249" s="345"/>
      <c r="AY249" s="345"/>
      <c r="AZ249" s="345"/>
      <c r="BA249" s="345"/>
      <c r="BB249" s="345"/>
      <c r="BC249" s="345"/>
      <c r="BD249" s="345"/>
      <c r="BE249" s="345"/>
      <c r="BF249" s="345"/>
      <c r="BG249" s="345"/>
      <c r="BH249" s="345"/>
      <c r="BI249" s="345"/>
      <c r="BJ249" s="345"/>
      <c r="BK249" s="345"/>
      <c r="BL249" s="345"/>
      <c r="BM249" s="345"/>
      <c r="BN249" s="345"/>
      <c r="BO249" s="345"/>
      <c r="BP249" s="345"/>
      <c r="BQ249" s="345"/>
      <c r="BR249" s="345"/>
      <c r="BS249" s="345"/>
      <c r="BT249" s="345"/>
      <c r="BU249" s="345"/>
      <c r="BV249" s="384"/>
      <c r="BW249" s="384"/>
      <c r="BX249" s="384"/>
      <c r="BY249" s="384"/>
      <c r="BZ249" s="384"/>
      <c r="CA249" s="384"/>
      <c r="CB249" s="384"/>
      <c r="CC249" s="384"/>
      <c r="CD249" s="384"/>
      <c r="CE249" s="384"/>
    </row>
    <row r="250" spans="1:83" s="385" customFormat="1" ht="15.05" customHeight="1">
      <c r="A250" s="89"/>
      <c r="B250" s="89"/>
      <c r="C250" s="880"/>
      <c r="D250" s="725"/>
      <c r="E250" s="819"/>
      <c r="F250" s="370"/>
      <c r="G250" s="371"/>
      <c r="H250" s="176" t="s">
        <v>425</v>
      </c>
      <c r="I250" s="371"/>
      <c r="J250" s="371"/>
      <c r="K250" s="387"/>
      <c r="L250" s="386"/>
      <c r="M250" s="293"/>
      <c r="N250" s="293"/>
      <c r="O250" s="293"/>
      <c r="P250" s="293"/>
      <c r="Q250" s="312"/>
      <c r="R250" s="293"/>
      <c r="S250" s="245"/>
      <c r="T250" s="245"/>
      <c r="U250" s="368"/>
      <c r="V250" s="245"/>
      <c r="W250" s="245"/>
      <c r="X250" s="245"/>
      <c r="Y250" s="384"/>
      <c r="Z250" s="384"/>
      <c r="AA250" s="345"/>
      <c r="AB250" s="345"/>
      <c r="AC250" s="345"/>
      <c r="AD250" s="345"/>
      <c r="AE250" s="345"/>
      <c r="AF250" s="345"/>
      <c r="AG250" s="345"/>
      <c r="AH250" s="345"/>
      <c r="AI250" s="345"/>
      <c r="AJ250" s="345"/>
      <c r="AK250" s="345"/>
      <c r="AL250" s="345"/>
      <c r="AM250" s="345"/>
      <c r="AN250" s="345"/>
      <c r="AO250" s="345"/>
      <c r="AP250" s="345"/>
      <c r="AQ250" s="345"/>
      <c r="AR250" s="345"/>
      <c r="AS250" s="345"/>
      <c r="AT250" s="345"/>
      <c r="AU250" s="345"/>
      <c r="AV250" s="345"/>
      <c r="AW250" s="345"/>
      <c r="AX250" s="345"/>
      <c r="AY250" s="345"/>
      <c r="AZ250" s="345"/>
      <c r="BA250" s="345"/>
      <c r="BB250" s="345"/>
      <c r="BC250" s="345"/>
      <c r="BD250" s="345"/>
      <c r="BE250" s="345"/>
      <c r="BF250" s="345"/>
      <c r="BG250" s="345"/>
      <c r="BH250" s="345"/>
      <c r="BI250" s="345"/>
      <c r="BJ250" s="345"/>
      <c r="BK250" s="345"/>
      <c r="BL250" s="345"/>
      <c r="BM250" s="345"/>
      <c r="BN250" s="345"/>
      <c r="BO250" s="345"/>
      <c r="BP250" s="345"/>
      <c r="BQ250" s="345"/>
      <c r="BR250" s="345"/>
      <c r="BS250" s="345"/>
      <c r="BT250" s="345"/>
      <c r="BU250" s="345"/>
      <c r="BV250" s="384"/>
      <c r="BW250" s="384"/>
      <c r="BX250" s="384"/>
      <c r="BY250" s="384"/>
      <c r="BZ250" s="384"/>
      <c r="CA250" s="384"/>
      <c r="CB250" s="384"/>
      <c r="CC250" s="384"/>
      <c r="CD250" s="384"/>
      <c r="CE250" s="384"/>
    </row>
    <row r="251" spans="1:83" s="381" customFormat="1" ht="15.05">
      <c r="Q251" s="388"/>
      <c r="U251" s="382"/>
    </row>
    <row r="252" spans="1:83" s="381" customFormat="1" ht="15.05">
      <c r="A252" s="33" t="s">
        <v>428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89"/>
      <c r="R252" s="33"/>
      <c r="S252" s="33"/>
      <c r="T252" s="33"/>
      <c r="U252" s="380"/>
      <c r="V252" s="33"/>
      <c r="W252" s="33"/>
    </row>
    <row r="253" spans="1:83" s="381" customFormat="1" ht="15.05">
      <c r="F253" s="479"/>
      <c r="G253" s="479"/>
      <c r="H253" s="479"/>
      <c r="I253" s="479"/>
      <c r="J253" s="479"/>
      <c r="K253" s="479"/>
      <c r="L253" s="479"/>
      <c r="Q253" s="388"/>
      <c r="U253" s="382"/>
    </row>
    <row r="254" spans="1:83" s="385" customFormat="1" ht="15.05" customHeight="1">
      <c r="A254" s="89"/>
      <c r="B254" s="245" t="s">
        <v>427</v>
      </c>
      <c r="C254" s="881"/>
      <c r="D254" s="369"/>
      <c r="E254" s="597"/>
      <c r="F254" s="886"/>
      <c r="G254" s="725">
        <v>0</v>
      </c>
      <c r="H254" s="879"/>
      <c r="I254" s="370"/>
      <c r="J254" s="516" t="s">
        <v>525</v>
      </c>
      <c r="K254" s="176"/>
      <c r="L254" s="386"/>
      <c r="M254" s="312">
        <f>mergeValue(H254)</f>
        <v>0</v>
      </c>
      <c r="N254" s="293"/>
      <c r="O254" s="293"/>
      <c r="P254" s="293"/>
      <c r="Q254" s="293"/>
      <c r="R254" s="312" t="str">
        <f>K254&amp;"("&amp;L254&amp;")"</f>
        <v>()</v>
      </c>
      <c r="S254" s="245"/>
      <c r="T254" s="245"/>
      <c r="U254" s="368"/>
      <c r="V254" s="245"/>
      <c r="W254" s="245"/>
      <c r="X254" s="245"/>
      <c r="Y254" s="384"/>
      <c r="Z254" s="384"/>
      <c r="AA254" s="345"/>
      <c r="AB254" s="345"/>
      <c r="AC254" s="345"/>
      <c r="AD254" s="345"/>
      <c r="AE254" s="345"/>
      <c r="AF254" s="345"/>
      <c r="AG254" s="345"/>
      <c r="AH254" s="345"/>
      <c r="AI254" s="345"/>
      <c r="AJ254" s="345"/>
      <c r="AK254" s="345"/>
      <c r="AL254" s="345"/>
      <c r="AM254" s="345"/>
      <c r="AN254" s="345"/>
      <c r="AO254" s="345"/>
      <c r="AP254" s="345"/>
      <c r="AQ254" s="345"/>
      <c r="AR254" s="345"/>
      <c r="AS254" s="345"/>
      <c r="AT254" s="345"/>
      <c r="AU254" s="345"/>
      <c r="AV254" s="345"/>
      <c r="AW254" s="345"/>
      <c r="AX254" s="345"/>
      <c r="AY254" s="345"/>
      <c r="AZ254" s="345"/>
      <c r="BA254" s="345"/>
      <c r="BB254" s="345"/>
      <c r="BC254" s="345"/>
      <c r="BD254" s="345"/>
      <c r="BE254" s="345"/>
      <c r="BF254" s="345"/>
      <c r="BG254" s="345"/>
      <c r="BH254" s="345"/>
      <c r="BI254" s="345"/>
      <c r="BJ254" s="345"/>
      <c r="BK254" s="345"/>
      <c r="BL254" s="345"/>
      <c r="BM254" s="345"/>
      <c r="BN254" s="345"/>
      <c r="BO254" s="345"/>
      <c r="BP254" s="345"/>
      <c r="BQ254" s="345"/>
      <c r="BR254" s="345"/>
      <c r="BS254" s="345"/>
      <c r="BT254" s="345"/>
      <c r="BU254" s="345"/>
      <c r="BV254" s="384"/>
      <c r="BW254" s="384"/>
      <c r="BX254" s="384"/>
      <c r="BY254" s="384"/>
      <c r="BZ254" s="384"/>
      <c r="CA254" s="384"/>
      <c r="CB254" s="384"/>
      <c r="CC254" s="384"/>
      <c r="CD254" s="384"/>
      <c r="CE254" s="384"/>
    </row>
    <row r="255" spans="1:83" s="385" customFormat="1" ht="15.05" customHeight="1">
      <c r="A255" s="89"/>
      <c r="B255" s="89"/>
      <c r="C255" s="881"/>
      <c r="D255" s="369"/>
      <c r="E255" s="597"/>
      <c r="F255" s="886"/>
      <c r="G255" s="725"/>
      <c r="H255" s="879"/>
      <c r="I255" s="371"/>
      <c r="J255" s="371"/>
      <c r="K255" s="176" t="s">
        <v>4</v>
      </c>
      <c r="L255" s="386"/>
      <c r="M255" s="293"/>
      <c r="N255" s="293"/>
      <c r="O255" s="293"/>
      <c r="P255" s="293"/>
      <c r="Q255" s="312"/>
      <c r="R255" s="293"/>
      <c r="S255" s="245"/>
      <c r="T255" s="245"/>
      <c r="U255" s="368"/>
      <c r="V255" s="245"/>
      <c r="W255" s="245"/>
      <c r="X255" s="245"/>
      <c r="Y255" s="384"/>
      <c r="Z255" s="384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  <c r="BS255" s="345"/>
      <c r="BT255" s="345"/>
      <c r="BU255" s="345"/>
      <c r="BV255" s="384"/>
      <c r="BW255" s="384"/>
      <c r="BX255" s="384"/>
      <c r="BY255" s="384"/>
      <c r="BZ255" s="384"/>
      <c r="CA255" s="384"/>
      <c r="CB255" s="384"/>
      <c r="CC255" s="384"/>
      <c r="CD255" s="384"/>
      <c r="CE255" s="384"/>
    </row>
    <row r="256" spans="1:83" s="381" customFormat="1" ht="15.05">
      <c r="Q256" s="388"/>
      <c r="U256" s="382"/>
    </row>
    <row r="257" spans="1:83" s="381" customFormat="1" ht="15.05">
      <c r="A257" s="33" t="s">
        <v>429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89"/>
      <c r="R257" s="33"/>
      <c r="S257" s="33"/>
      <c r="T257" s="33"/>
      <c r="U257" s="380"/>
      <c r="V257" s="33"/>
      <c r="W257" s="33"/>
    </row>
    <row r="258" spans="1:83" s="381" customFormat="1" ht="15.05">
      <c r="Q258" s="388"/>
      <c r="U258" s="382"/>
    </row>
    <row r="259" spans="1:83" s="385" customFormat="1" ht="15.05" customHeight="1">
      <c r="A259" s="89"/>
      <c r="B259" s="245" t="s">
        <v>427</v>
      </c>
      <c r="C259" s="520"/>
      <c r="D259" s="381"/>
      <c r="E259" s="598"/>
      <c r="F259" s="381"/>
      <c r="G259" s="381"/>
      <c r="H259" s="381"/>
      <c r="I259" s="326"/>
      <c r="J259" s="247">
        <v>0</v>
      </c>
      <c r="K259" s="519"/>
      <c r="L259" s="367"/>
      <c r="M259" s="312">
        <f>mergeValue(H259)</f>
        <v>0</v>
      </c>
      <c r="N259" s="293"/>
      <c r="O259" s="293"/>
      <c r="P259" s="293"/>
      <c r="Q259" s="293"/>
      <c r="R259" s="312" t="str">
        <f>K259&amp;" ("&amp;L259&amp;")"</f>
        <v xml:space="preserve"> ()</v>
      </c>
      <c r="S259" s="245"/>
      <c r="T259" s="245"/>
      <c r="U259" s="368"/>
      <c r="V259" s="245"/>
      <c r="W259" s="245"/>
      <c r="X259" s="245"/>
      <c r="Y259" s="384"/>
      <c r="Z259" s="384"/>
      <c r="AA259" s="345"/>
      <c r="AB259" s="345"/>
      <c r="AC259" s="345"/>
      <c r="AD259" s="345"/>
      <c r="AE259" s="345"/>
      <c r="AF259" s="345"/>
      <c r="AG259" s="345"/>
      <c r="AH259" s="345"/>
      <c r="AI259" s="345"/>
      <c r="AJ259" s="345"/>
      <c r="AK259" s="345"/>
      <c r="AL259" s="345"/>
      <c r="AM259" s="345"/>
      <c r="AN259" s="345"/>
      <c r="AO259" s="345"/>
      <c r="AP259" s="345"/>
      <c r="AQ259" s="345"/>
      <c r="AR259" s="345"/>
      <c r="AS259" s="345"/>
      <c r="AT259" s="345"/>
      <c r="AU259" s="345"/>
      <c r="AV259" s="345"/>
      <c r="AW259" s="345"/>
      <c r="AX259" s="345"/>
      <c r="AY259" s="345"/>
      <c r="AZ259" s="345"/>
      <c r="BA259" s="345"/>
      <c r="BB259" s="345"/>
      <c r="BC259" s="345"/>
      <c r="BD259" s="345"/>
      <c r="BE259" s="345"/>
      <c r="BF259" s="345"/>
      <c r="BG259" s="345"/>
      <c r="BH259" s="345"/>
      <c r="BI259" s="345"/>
      <c r="BJ259" s="345"/>
      <c r="BK259" s="345"/>
      <c r="BL259" s="345"/>
      <c r="BM259" s="345"/>
      <c r="BN259" s="345"/>
      <c r="BO259" s="345"/>
      <c r="BP259" s="345"/>
      <c r="BQ259" s="345"/>
      <c r="BR259" s="345"/>
      <c r="BS259" s="345"/>
      <c r="BT259" s="345"/>
      <c r="BU259" s="345"/>
      <c r="BV259" s="384"/>
      <c r="BW259" s="384"/>
      <c r="BX259" s="384"/>
      <c r="BY259" s="384"/>
      <c r="BZ259" s="384"/>
      <c r="CA259" s="384"/>
      <c r="CB259" s="384"/>
      <c r="CC259" s="384"/>
      <c r="CD259" s="384"/>
      <c r="CE259" s="384"/>
    </row>
    <row r="261" spans="1:83" ht="11.8"/>
    <row r="262" spans="1:83" s="33" customFormat="1" ht="11.8">
      <c r="A262" s="33" t="s">
        <v>604</v>
      </c>
    </row>
    <row r="263" spans="1:83" ht="11.8"/>
    <row r="264" spans="1:83" s="34" customFormat="1" ht="19.5" customHeight="1">
      <c r="A264" s="97"/>
      <c r="B264" s="245"/>
      <c r="C264" s="86"/>
      <c r="D264" s="246"/>
      <c r="E264" s="412"/>
      <c r="F264" s="536"/>
      <c r="G264" s="433"/>
      <c r="H264" s="413"/>
      <c r="I264" s="312"/>
      <c r="J264" s="312"/>
    </row>
    <row r="265" spans="1:83" ht="11.8"/>
    <row r="266" spans="1:83" ht="11.8"/>
    <row r="267" spans="1:83" s="33" customFormat="1" ht="11.8">
      <c r="A267" s="33" t="s">
        <v>624</v>
      </c>
    </row>
    <row r="268" spans="1:83" ht="11.8"/>
    <row r="269" spans="1:83" s="34" customFormat="1" ht="20.149999999999999" customHeight="1">
      <c r="A269" s="407"/>
      <c r="B269" s="245"/>
      <c r="C269" s="86"/>
      <c r="D269" s="789"/>
      <c r="E269" s="779"/>
      <c r="F269" s="783"/>
      <c r="G269" s="414"/>
      <c r="H269" s="553"/>
      <c r="I269" s="553"/>
      <c r="J269" s="536"/>
      <c r="K269" s="414" t="s">
        <v>473</v>
      </c>
      <c r="L269" s="802" t="s">
        <v>645</v>
      </c>
      <c r="M269" s="608"/>
      <c r="N269" s="312"/>
      <c r="O269" s="312"/>
    </row>
    <row r="270" spans="1:83" s="34" customFormat="1" ht="20.149999999999999" customHeight="1">
      <c r="A270" s="407"/>
      <c r="B270" s="245"/>
      <c r="C270" s="86"/>
      <c r="D270" s="789"/>
      <c r="E270" s="779"/>
      <c r="F270" s="783"/>
      <c r="G270" s="116"/>
      <c r="H270" s="605" t="s">
        <v>278</v>
      </c>
      <c r="I270" s="418"/>
      <c r="J270" s="418"/>
      <c r="K270" s="416"/>
      <c r="L270" s="802"/>
      <c r="M270" s="608"/>
      <c r="N270" s="312"/>
      <c r="O270" s="312"/>
    </row>
    <row r="271" spans="1:83" ht="11.8"/>
    <row r="272" spans="1:83" ht="11.8"/>
    <row r="273" spans="1:15" s="33" customFormat="1" ht="11.8">
      <c r="A273" s="33" t="s">
        <v>634</v>
      </c>
    </row>
    <row r="274" spans="1:15" ht="11.8"/>
    <row r="275" spans="1:15" s="34" customFormat="1" ht="20.149999999999999" customHeight="1">
      <c r="A275" s="407"/>
      <c r="B275" s="245"/>
      <c r="C275" s="86"/>
      <c r="D275" s="789"/>
      <c r="E275" s="779"/>
      <c r="F275" s="783"/>
      <c r="G275" s="414"/>
      <c r="H275" s="553"/>
      <c r="I275" s="553"/>
      <c r="J275" s="671"/>
      <c r="K275" s="414" t="s">
        <v>473</v>
      </c>
      <c r="L275" s="802" t="s">
        <v>645</v>
      </c>
      <c r="M275" s="608"/>
      <c r="N275" s="312"/>
      <c r="O275" s="312"/>
    </row>
    <row r="276" spans="1:15" s="34" customFormat="1" ht="20.149999999999999" customHeight="1">
      <c r="A276" s="407"/>
      <c r="B276" s="245"/>
      <c r="C276" s="86"/>
      <c r="D276" s="789"/>
      <c r="E276" s="779"/>
      <c r="F276" s="783"/>
      <c r="G276" s="116"/>
      <c r="H276" s="605" t="s">
        <v>278</v>
      </c>
      <c r="I276" s="418"/>
      <c r="J276" s="418"/>
      <c r="K276" s="416"/>
      <c r="L276" s="802"/>
      <c r="M276" s="608"/>
      <c r="N276" s="312"/>
      <c r="O276" s="312"/>
    </row>
    <row r="277" spans="1:15" ht="11.8"/>
    <row r="278" spans="1:15" ht="11.8"/>
    <row r="279" spans="1:15" s="33" customFormat="1" ht="11.8">
      <c r="A279" s="33" t="s">
        <v>625</v>
      </c>
    </row>
    <row r="280" spans="1:15" ht="11.8"/>
    <row r="281" spans="1:15" s="34" customFormat="1" ht="20.149999999999999" customHeight="1">
      <c r="A281" s="407"/>
      <c r="B281" s="245"/>
      <c r="C281" s="86"/>
      <c r="D281" s="609"/>
      <c r="E281" s="624"/>
      <c r="F281" s="625"/>
      <c r="G281" s="414"/>
      <c r="H281" s="553"/>
      <c r="I281" s="553"/>
      <c r="J281" s="536"/>
      <c r="K281" s="414" t="s">
        <v>473</v>
      </c>
      <c r="L281" s="604"/>
      <c r="M281" s="608"/>
      <c r="N281" s="312"/>
      <c r="O281" s="312"/>
    </row>
    <row r="282" spans="1:15" ht="11.8"/>
    <row r="283" spans="1:15" ht="11.8"/>
    <row r="284" spans="1:15" s="33" customFormat="1" ht="11.8">
      <c r="A284" s="33" t="s">
        <v>631</v>
      </c>
    </row>
    <row r="285" spans="1:15" ht="11.8"/>
    <row r="286" spans="1:15" s="34" customFormat="1" ht="20.149999999999999" customHeight="1">
      <c r="A286" s="407"/>
      <c r="B286" s="245"/>
      <c r="C286" s="86"/>
      <c r="D286" s="622"/>
      <c r="E286" s="624"/>
      <c r="F286" s="625"/>
      <c r="G286" s="414"/>
      <c r="H286" s="553"/>
      <c r="I286" s="553"/>
      <c r="J286" s="671"/>
      <c r="K286" s="414" t="s">
        <v>473</v>
      </c>
      <c r="L286" s="621"/>
      <c r="M286" s="608"/>
      <c r="N286" s="312"/>
      <c r="O286" s="312"/>
    </row>
    <row r="289" spans="1:20" s="33" customFormat="1" ht="17.2" customHeight="1">
      <c r="A289" s="33" t="s">
        <v>512</v>
      </c>
    </row>
    <row r="291" spans="1:20" s="250" customFormat="1" ht="409.6">
      <c r="A291" s="771">
        <v>1</v>
      </c>
      <c r="B291" s="314"/>
      <c r="C291" s="314"/>
      <c r="D291" s="314"/>
      <c r="F291" s="454" t="str">
        <f>"2." &amp;mergeValue(A291)</f>
        <v>2.1</v>
      </c>
      <c r="G291" s="537" t="s">
        <v>499</v>
      </c>
      <c r="H291" s="438"/>
      <c r="I291" s="281" t="s">
        <v>597</v>
      </c>
      <c r="J291" s="453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s="250" customFormat="1" ht="94.25">
      <c r="A292" s="771"/>
      <c r="B292" s="314"/>
      <c r="C292" s="314"/>
      <c r="D292" s="314"/>
      <c r="F292" s="454" t="str">
        <f>"3." &amp;mergeValue(A292)</f>
        <v>3.1</v>
      </c>
      <c r="G292" s="537" t="s">
        <v>500</v>
      </c>
      <c r="H292" s="438"/>
      <c r="I292" s="281" t="s">
        <v>595</v>
      </c>
      <c r="J292" s="453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s="250" customFormat="1" ht="47.15">
      <c r="A293" s="771"/>
      <c r="B293" s="314"/>
      <c r="C293" s="314"/>
      <c r="D293" s="314"/>
      <c r="F293" s="454" t="str">
        <f>"4."&amp;mergeValue(A293)</f>
        <v>4.1</v>
      </c>
      <c r="G293" s="537" t="s">
        <v>501</v>
      </c>
      <c r="H293" s="439" t="s">
        <v>473</v>
      </c>
      <c r="I293" s="281"/>
      <c r="J293" s="453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s="250" customFormat="1" ht="94.25">
      <c r="A294" s="771"/>
      <c r="B294" s="771">
        <v>1</v>
      </c>
      <c r="C294" s="462"/>
      <c r="D294" s="462"/>
      <c r="F294" s="454" t="str">
        <f>"4."&amp;mergeValue(A294) &amp;"."&amp;mergeValue(B294)</f>
        <v>4.1.1</v>
      </c>
      <c r="G294" s="445" t="s">
        <v>599</v>
      </c>
      <c r="H294" s="438" t="str">
        <f>IF(region_name="","",region_name)</f>
        <v>Архангельская область</v>
      </c>
      <c r="I294" s="281" t="s">
        <v>504</v>
      </c>
      <c r="J294" s="453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s="250" customFormat="1" ht="200.3">
      <c r="A295" s="771"/>
      <c r="B295" s="771"/>
      <c r="C295" s="771">
        <v>1</v>
      </c>
      <c r="D295" s="462"/>
      <c r="F295" s="454" t="str">
        <f>"4."&amp;mergeValue(A295) &amp;"."&amp;mergeValue(B295)&amp;"."&amp;mergeValue(C295)</f>
        <v>4.1.1.1</v>
      </c>
      <c r="G295" s="461" t="s">
        <v>502</v>
      </c>
      <c r="H295" s="438"/>
      <c r="I295" s="281" t="s">
        <v>505</v>
      </c>
      <c r="J295" s="453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s="250" customFormat="1" ht="33.75" customHeight="1">
      <c r="A296" s="771"/>
      <c r="B296" s="771"/>
      <c r="C296" s="771"/>
      <c r="D296" s="462">
        <v>1</v>
      </c>
      <c r="F296" s="454" t="str">
        <f>"4."&amp;mergeValue(A296) &amp;"."&amp;mergeValue(B296)&amp;"."&amp;mergeValue(C296)&amp;"."&amp;mergeValue(D296)</f>
        <v>4.1.1.1.1</v>
      </c>
      <c r="G296" s="540" t="s">
        <v>503</v>
      </c>
      <c r="H296" s="438"/>
      <c r="I296" s="802" t="s">
        <v>598</v>
      </c>
      <c r="J296" s="453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s="250" customFormat="1" ht="19">
      <c r="A297" s="771"/>
      <c r="B297" s="771"/>
      <c r="C297" s="771"/>
      <c r="D297" s="462"/>
      <c r="F297" s="544"/>
      <c r="G297" s="545" t="s">
        <v>4</v>
      </c>
      <c r="H297" s="546"/>
      <c r="I297" s="802"/>
      <c r="J297" s="453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s="250" customFormat="1" ht="19">
      <c r="A298" s="771"/>
      <c r="B298" s="771"/>
      <c r="C298" s="462"/>
      <c r="D298" s="462"/>
      <c r="F298" s="458"/>
      <c r="G298" s="161" t="s">
        <v>425</v>
      </c>
      <c r="H298" s="459"/>
      <c r="I298" s="460"/>
      <c r="J298" s="453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s="250" customFormat="1" ht="19">
      <c r="A299" s="771"/>
      <c r="B299" s="314"/>
      <c r="C299" s="314"/>
      <c r="D299" s="314"/>
      <c r="F299" s="458"/>
      <c r="G299" s="176" t="s">
        <v>511</v>
      </c>
      <c r="H299" s="459"/>
      <c r="I299" s="460"/>
      <c r="J299" s="453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s="250" customFormat="1" ht="19">
      <c r="A300" s="314"/>
      <c r="B300" s="314"/>
      <c r="C300" s="314"/>
      <c r="D300" s="314"/>
      <c r="F300" s="458"/>
      <c r="G300" s="209" t="s">
        <v>510</v>
      </c>
      <c r="H300" s="459"/>
      <c r="I300" s="460"/>
      <c r="J300" s="453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</sheetData>
  <sheetProtection formatColumns="0" formatRows="0"/>
  <dataConsolidate leftLabels="1" link="1"/>
  <mergeCells count="231"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</mergeCells>
  <phoneticPr fontId="8" type="noConversion"/>
  <dataValidations xWindow="636" yWindow="660" count="25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"/>
    <dataValidation allowBlank="1" promptTitle="checkPeriodRange" sqref="V100 V98 Q155 Q138 Q121 Q51 Q35 Q67 Q83 AF185:AK185 AG170:AL170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  <dataValidation type="decimal" allowBlank="1" showErrorMessage="1" errorTitle="Ошибка" error="Допускается ввод только действительных чисел!" sqref="O50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D36"/>
  <sheetViews>
    <sheetView showGridLines="0" zoomScaleNormal="100" workbookViewId="0"/>
  </sheetViews>
  <sheetFormatPr defaultColWidth="9.125" defaultRowHeight="11.8"/>
  <cols>
    <col min="1" max="1" width="3.75" style="42" customWidth="1"/>
    <col min="2" max="2" width="90.75" style="42" customWidth="1"/>
    <col min="3" max="16384" width="9.125" style="42"/>
  </cols>
  <sheetData>
    <row r="1" spans="2:4">
      <c r="B1" s="50" t="s">
        <v>63</v>
      </c>
    </row>
    <row r="2" spans="2:4" ht="94.25">
      <c r="B2" s="52" t="s">
        <v>508</v>
      </c>
    </row>
    <row r="3" spans="2:4" ht="70.7">
      <c r="B3" s="52" t="s">
        <v>411</v>
      </c>
    </row>
    <row r="4" spans="2:4" ht="35.35">
      <c r="B4" s="52" t="s">
        <v>684</v>
      </c>
    </row>
    <row r="5" spans="2:4">
      <c r="B5" s="52" t="s">
        <v>226</v>
      </c>
    </row>
    <row r="6" spans="2:4" ht="23.6">
      <c r="B6" s="52" t="s">
        <v>270</v>
      </c>
    </row>
    <row r="7" spans="2:4" ht="23.6">
      <c r="B7" s="52" t="s">
        <v>271</v>
      </c>
    </row>
    <row r="8" spans="2:4" ht="23.6">
      <c r="B8" s="52" t="s">
        <v>272</v>
      </c>
    </row>
    <row r="9" spans="2:4" ht="23.6">
      <c r="B9" s="52" t="s">
        <v>509</v>
      </c>
    </row>
    <row r="10" spans="2:4" ht="47.15">
      <c r="B10" s="52" t="s">
        <v>685</v>
      </c>
    </row>
    <row r="11" spans="2:4" ht="12.45">
      <c r="B11" s="329" t="s">
        <v>408</v>
      </c>
    </row>
    <row r="12" spans="2:4">
      <c r="B12" s="50" t="s">
        <v>185</v>
      </c>
    </row>
    <row r="13" spans="2:4" ht="23.6">
      <c r="B13" s="52" t="s">
        <v>201</v>
      </c>
    </row>
    <row r="14" spans="2:4" ht="70.7">
      <c r="B14" s="52" t="s">
        <v>254</v>
      </c>
    </row>
    <row r="15" spans="2:4" ht="23.6">
      <c r="B15" s="52" t="s">
        <v>234</v>
      </c>
    </row>
    <row r="16" spans="2:4">
      <c r="B16" s="50" t="s">
        <v>210</v>
      </c>
      <c r="D16" s="93"/>
    </row>
    <row r="17" spans="1:2" ht="35.35">
      <c r="B17" s="52" t="s">
        <v>268</v>
      </c>
    </row>
    <row r="18" spans="1:2" ht="35.35">
      <c r="B18" s="52" t="s">
        <v>269</v>
      </c>
    </row>
    <row r="19" spans="1:2">
      <c r="B19" s="52" t="s">
        <v>255</v>
      </c>
    </row>
    <row r="20" spans="1:2" ht="35.3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3.6">
      <c r="B24" s="331" t="s">
        <v>375</v>
      </c>
    </row>
    <row r="26" spans="1:2">
      <c r="B26" s="50" t="s">
        <v>331</v>
      </c>
    </row>
    <row r="27" spans="1:2" ht="23.6">
      <c r="B27" s="330" t="s">
        <v>482</v>
      </c>
    </row>
    <row r="28" spans="1:2">
      <c r="B28" s="330" t="s">
        <v>481</v>
      </c>
    </row>
    <row r="29" spans="1:2">
      <c r="B29" s="425" t="s">
        <v>409</v>
      </c>
    </row>
    <row r="30" spans="1:2" ht="23.6">
      <c r="B30" s="330" t="s">
        <v>410</v>
      </c>
    </row>
    <row r="32" spans="1:2">
      <c r="A32" s="401"/>
      <c r="B32" s="402" t="s">
        <v>456</v>
      </c>
    </row>
    <row r="33" spans="1:2" ht="13.75">
      <c r="A33" s="403">
        <v>1</v>
      </c>
      <c r="B33" s="404" t="s">
        <v>457</v>
      </c>
    </row>
    <row r="34" spans="1:2" ht="13.75">
      <c r="A34" s="403">
        <v>2</v>
      </c>
      <c r="B34" s="404" t="s">
        <v>458</v>
      </c>
    </row>
    <row r="35" spans="1:2">
      <c r="B35" s="402" t="s">
        <v>459</v>
      </c>
    </row>
    <row r="36" spans="1:2">
      <c r="B36" s="404" t="s">
        <v>460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 codeName="modList05">
    <tabColor rgb="FFFFCC99"/>
  </sheetPr>
  <dimension ref="A1"/>
  <sheetViews>
    <sheetView showGridLines="0" workbookViewId="0"/>
  </sheetViews>
  <sheetFormatPr defaultRowHeight="11.8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modList06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"/>
  <sheetViews>
    <sheetView showGridLines="0" zoomScaleNormal="100" workbookViewId="0"/>
  </sheetViews>
  <sheetFormatPr defaultColWidth="9.125" defaultRowHeight="11.8"/>
  <cols>
    <col min="1" max="16384" width="9.125" style="228"/>
  </cols>
  <sheetData>
    <row r="1" spans="1:1">
      <c r="A1" s="252"/>
    </row>
  </sheetData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modList13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8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548</vt:i4>
      </vt:variant>
    </vt:vector>
  </HeadingPairs>
  <TitlesOfParts>
    <vt:vector size="560" baseType="lpstr">
      <vt:lpstr>Инструкция</vt:lpstr>
      <vt:lpstr>Титульный</vt:lpstr>
      <vt:lpstr>Территории</vt:lpstr>
      <vt:lpstr>Перечень тарифов</vt:lpstr>
      <vt:lpstr>Форма 1.0.1 | Форма 3.11</vt:lpstr>
      <vt:lpstr>Форма 3.11</vt:lpstr>
      <vt:lpstr>Форма 1.0.1 | Форма 3.12.1</vt:lpstr>
      <vt:lpstr>Форма 3.12.1</vt:lpstr>
      <vt:lpstr>Форма 1.0.1 | Т-транс</vt:lpstr>
      <vt:lpstr>Форма 3.12.2 | Т-транс</vt:lpstr>
      <vt:lpstr>Комментарии</vt:lpstr>
      <vt:lpstr>Проверка</vt:lpstr>
      <vt:lpstr>activity</vt:lpstr>
      <vt:lpstr>add_CS_List05_1</vt:lpstr>
      <vt:lpstr>add_CS_List05_10</vt:lpstr>
      <vt:lpstr>add_CS_List05_9</vt:lpstr>
      <vt:lpstr>add_CT_1</vt:lpstr>
      <vt:lpstr>add_CT_10</vt:lpstr>
      <vt:lpstr>add_CT_9</vt:lpstr>
      <vt:lpstr>add_MO_1</vt:lpstr>
      <vt:lpstr>add_MO_10</vt:lpstr>
      <vt:lpstr>add_MO_9</vt:lpstr>
      <vt:lpstr>add_MO_List05_1</vt:lpstr>
      <vt:lpstr>add_MO_List05_10</vt:lpstr>
      <vt:lpstr>add_MO_List05_9</vt:lpstr>
      <vt:lpstr>add_MR_List05_1</vt:lpstr>
      <vt:lpstr>add_MR_List05_10</vt:lpstr>
      <vt:lpstr>add_MR_List05_9</vt:lpstr>
      <vt:lpstr>add_Rate_1</vt:lpstr>
      <vt:lpstr>add_Rate_10</vt:lpstr>
      <vt:lpstr>add_Rate_9</vt:lpstr>
      <vt:lpstr>add_TER_List05_1</vt:lpstr>
      <vt:lpstr>add_TER_List05_10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водоотведения,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shestakova_is</cp:lastModifiedBy>
  <cp:lastPrinted>2013-08-29T08:11:20Z</cp:lastPrinted>
  <dcterms:created xsi:type="dcterms:W3CDTF">2004-05-21T07:18:45Z</dcterms:created>
  <dcterms:modified xsi:type="dcterms:W3CDTF">2022-04-26T13:49:01Z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